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uciane.soares\Desktop\A PROCESSOS\CONCORRÊNCIA\CC. FESTA JUNINA\"/>
    </mc:Choice>
  </mc:AlternateContent>
  <xr:revisionPtr revIDLastSave="0" documentId="8_{2C8CB2EF-A345-4AA3-83C2-1BF18758426E}" xr6:coauthVersionLast="47" xr6:coauthVersionMax="47" xr10:uidLastSave="{00000000-0000-0000-0000-000000000000}"/>
  <bookViews>
    <workbookView xWindow="-120" yWindow="-120" windowWidth="29040" windowHeight="15720" xr2:uid="{68DA896B-CDC3-4089-8BF4-B899F6755EDE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66" i="1" l="1"/>
  <c r="E65" i="1"/>
  <c r="E64" i="1"/>
  <c r="E67" i="1" s="1"/>
  <c r="E61" i="1"/>
  <c r="E60" i="1"/>
  <c r="E59" i="1"/>
  <c r="E56" i="1"/>
  <c r="E55" i="1"/>
  <c r="E54" i="1"/>
  <c r="E53" i="1"/>
  <c r="E50" i="1"/>
  <c r="E49" i="1"/>
  <c r="E48" i="1"/>
  <c r="E47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7" i="1"/>
  <c r="E26" i="1"/>
  <c r="E25" i="1"/>
  <c r="E24" i="1"/>
  <c r="E23" i="1"/>
  <c r="E22" i="1"/>
  <c r="E21" i="1"/>
  <c r="E20" i="1"/>
  <c r="E19" i="1"/>
  <c r="E16" i="1"/>
  <c r="E15" i="1"/>
  <c r="E14" i="1"/>
  <c r="E13" i="1"/>
  <c r="E12" i="1"/>
  <c r="E11" i="1"/>
  <c r="E10" i="1"/>
  <c r="E28" i="1" l="1"/>
  <c r="E51" i="1"/>
  <c r="E62" i="1"/>
  <c r="E17" i="1"/>
  <c r="E45" i="1"/>
  <c r="E57" i="1"/>
  <c r="E68" i="1" l="1"/>
  <c r="C6" i="1" s="1"/>
</calcChain>
</file>

<file path=xl/sharedStrings.xml><?xml version="1.0" encoding="utf-8"?>
<sst xmlns="http://schemas.openxmlformats.org/spreadsheetml/2006/main" count="82" uniqueCount="71">
  <si>
    <t>ANEXO G - PLANILHA DE AVALIAÇÃO TÉCNICA</t>
  </si>
  <si>
    <t>Concorrência nº XX/2026</t>
  </si>
  <si>
    <t>Contratação de empresa especializada para execução do projeto de festas juninas</t>
  </si>
  <si>
    <t>Nome da licitante:</t>
  </si>
  <si>
    <t>ESCREVA AQUI O NOME DA LICITANTE</t>
  </si>
  <si>
    <t>Nota final:</t>
  </si>
  <si>
    <t>Item</t>
  </si>
  <si>
    <t>Critérios</t>
  </si>
  <si>
    <t>Pontuação</t>
  </si>
  <si>
    <t>Nota</t>
  </si>
  <si>
    <t>1.Experiência da Empresa</t>
  </si>
  <si>
    <t>1.2
Pontuação Por Quantidade de Eventos</t>
  </si>
  <si>
    <t>Pontuação por quantidade de eventos</t>
  </si>
  <si>
    <t>1.3
Fator de Complexidade</t>
  </si>
  <si>
    <t>Fator de complexidade (pontuação adicional)</t>
  </si>
  <si>
    <t>Nota total 
Experiência da empresa(até 15 pontos)</t>
  </si>
  <si>
    <t>2. Qualificação da Equipe Técnica</t>
  </si>
  <si>
    <t>2.2.1
Coordenador geral</t>
  </si>
  <si>
    <t>Formação (até 1 ponto)</t>
  </si>
  <si>
    <t>Experiência profissional (até 2 pontos)</t>
  </si>
  <si>
    <t>Eventos similares (até 2 pontos)</t>
  </si>
  <si>
    <t>2.2.2
Responsável técnico</t>
  </si>
  <si>
    <t>2.2.2
Produtor Executivo</t>
  </si>
  <si>
    <t>Nota total 
Qualificação da equipe técnica (até 15 pontos)</t>
  </si>
  <si>
    <t>3. Plano de Execução Operacional (até 30 pontos)</t>
  </si>
  <si>
    <t>3.2.1
Cronograma detalhado de execução (até 10 pontos)</t>
  </si>
  <si>
    <t>Apresentação de cronograma completo (todas as etapas do evento): 2,0 pontos</t>
  </si>
  <si>
    <t>Definição das fases (pré-produção, execução e pós-evento): 2,0 pontos</t>
  </si>
  <si>
    <t xml:space="preserve">Indicação de prazos por atividade: 2,0 pontos </t>
  </si>
  <si>
    <t xml:space="preserve">Identificação de responsáveis por etapa: 2,0 pontos </t>
  </si>
  <si>
    <t xml:space="preserve">Previsão de marcos críticos (milestones) e contingências: 2,0 pontos </t>
  </si>
  <si>
    <t>3.2.2
Planejamento logístico 
(até 10 pontos)</t>
  </si>
  <si>
    <t>Plano de montagem e desmontagem: 2,0 pontos</t>
  </si>
  <si>
    <t>Descrição da infraestrutura (equipamentos, estruturas e insumos): 2,0 pontos</t>
  </si>
  <si>
    <t>Planejamento de transporte e armazenamento: 2,0 pontos</t>
  </si>
  <si>
    <t>Previsão de equipe operacional por fase: 2,0 pontos</t>
  </si>
  <si>
    <t>Plano de contingência logística: 2,0 pontos</t>
  </si>
  <si>
    <t>3.2.3
Integração e Coordenação dos Serviços 
(até 10 pontos)</t>
  </si>
  <si>
    <t>Descrição da estrutura de gestão e comunicação: 2,0 pontos</t>
  </si>
  <si>
    <t>Definição clara de papéis e responsabilidades: 2,0 pontos</t>
  </si>
  <si>
    <t>Estratégia de integração entre fornecedores e equipes: 2,0 pontos</t>
  </si>
  <si>
    <t>Mecanismos de controle e monitoramento da execução: 2,0 pontos</t>
  </si>
  <si>
    <t>Procedimentos para resolução de conflitos e imprevistos: 2,0 pontos</t>
  </si>
  <si>
    <t>Nota total 
Plano de Execução Operacional (até 30 pontos)</t>
  </si>
  <si>
    <t>4. Plano de Gestão e Controle de Qualidade (10 pontos)</t>
  </si>
  <si>
    <t>4.1
Plano de Gestão e Controle de Qualidade 
(até 10 pontos)</t>
  </si>
  <si>
    <t>Definiu mecanismos de controle interno</t>
  </si>
  <si>
    <t>Definiu fiscalização da execução</t>
  </si>
  <si>
    <t>Definiu padronização dos serviços</t>
  </si>
  <si>
    <t xml:space="preserve">Definiu indicadores de desempenho </t>
  </si>
  <si>
    <t>Nota total
Plano de Gestão e Controle de Qualidade (10 pontos)</t>
  </si>
  <si>
    <t>5. Plano de Segurança e Gestão de Riscos (10 pontos)</t>
  </si>
  <si>
    <t>5.1
Plano de Segurança e Gestão de Riscos 
(até 10 pontos)</t>
  </si>
  <si>
    <t>Apresentou controle de público</t>
  </si>
  <si>
    <t>Apresentou prevenção de incidentes</t>
  </si>
  <si>
    <t>Apresentou plano de contingência</t>
  </si>
  <si>
    <t>Apresentou atendimento às normas aplicáveis</t>
  </si>
  <si>
    <t>Nota total
Plano de Segurança e Gestão de Riscos (10 pontos)</t>
  </si>
  <si>
    <t>6. Propostas de Melhoria e Otimização (10 pontos)</t>
  </si>
  <si>
    <t>6.1 
Propostas de Melhoria e Otimização 
(até 10 pontos)</t>
  </si>
  <si>
    <t>Apresentação de proposta com ganho operacional mensurável: 4,0 pontos;</t>
  </si>
  <si>
    <t>Manutenção da aderência ao projeto base (sem descaracterização): 3,0 pontos;</t>
  </si>
  <si>
    <t>Agregação de eficiência, qualidade ou economicidade: 3,0 pontos.</t>
  </si>
  <si>
    <t>Nota total
Propostas de Melhoria e Otimização (10 pontos)</t>
  </si>
  <si>
    <t>7. Sustentabilidade e Responsabilidade Operacional (5 pontos)</t>
  </si>
  <si>
    <t>7.1
Sustentabilidade e Responsabilidade Operacional 
(até 5 pontos)</t>
  </si>
  <si>
    <t xml:space="preserve">Gestão de resíduos: 2,0 pontos; </t>
  </si>
  <si>
    <t xml:space="preserve">Ações de redução de impactos ambientais: 1,5 ponto; </t>
  </si>
  <si>
    <t>Uso eficiente de recursos: 1,5 ponto</t>
  </si>
  <si>
    <t>Nota total
Sustentabilidade e Responsabilidade Operacional (5 pontos)</t>
  </si>
  <si>
    <t>Nota final (itens 1, 2, 3, 4, 5, 6 e 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</si>
</sst>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9"/>
      <color theme="1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0" xfId="0" applyFill="1"/>
    <xf numFmtId="0" fontId="2" fillId="2" borderId="0" xfId="0" applyFont="1" applyFill="1" applyProtection="1">
      <protection locked="0"/>
    </xf>
    <xf numFmtId="0" fontId="3" fillId="2" borderId="0" xfId="0" applyFont="1" applyFill="1" applyProtection="1">
      <protection locked="0"/>
    </xf>
    <xf numFmtId="0" fontId="2" fillId="3" borderId="0" xfId="0" applyFont="1" applyFill="1" applyProtection="1">
      <protection locked="0"/>
    </xf>
    <xf numFmtId="0" fontId="2" fillId="2" borderId="0" xfId="0" applyFont="1" applyFill="1"/>
    <xf numFmtId="0" fontId="3" fillId="2" borderId="0" xfId="0" applyFont="1" applyFill="1"/>
    <xf numFmtId="0" fontId="2" fillId="2" borderId="1" xfId="0" applyFont="1" applyFill="1" applyBorder="1"/>
    <xf numFmtId="0" fontId="4" fillId="0" borderId="0" xfId="0" applyFont="1"/>
    <xf numFmtId="0" fontId="0" fillId="2" borderId="0" xfId="0" applyFill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/>
    <xf numFmtId="0" fontId="3" fillId="2" borderId="1" xfId="0" applyFont="1" applyFill="1" applyBorder="1" applyProtection="1">
      <protection locked="0"/>
    </xf>
    <xf numFmtId="0" fontId="0" fillId="0" borderId="0" xfId="0" applyAlignment="1">
      <alignment vertical="center"/>
    </xf>
    <xf numFmtId="0" fontId="0" fillId="2" borderId="0" xfId="0" applyFill="1" applyAlignment="1">
      <alignment horizontal="left"/>
    </xf>
    <xf numFmtId="0" fontId="1" fillId="2" borderId="0" xfId="0" applyFont="1" applyFill="1" applyProtection="1"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4201886</xdr:colOff>
      <xdr:row>0</xdr:row>
      <xdr:rowOff>19851</xdr:rowOff>
    </xdr:from>
    <xdr:to>
      <xdr:col>3</xdr:col>
      <xdr:colOff>678904</xdr:colOff>
      <xdr:row>4</xdr:row>
      <xdr:rowOff>27215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5BFC807-935B-45C9-ADCF-D2EF7994F9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50000"/>
        </a:blip>
        <a:stretch>
          <a:fillRect/>
        </a:stretch>
      </xdr:blipFill>
      <xdr:spPr>
        <a:xfrm>
          <a:off x="9658350" y="19851"/>
          <a:ext cx="1579697" cy="7965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09A97-D686-422A-931F-1B57976682EC}">
  <dimension ref="A1:G70"/>
  <sheetViews>
    <sheetView showGridLines="0" tabSelected="1" zoomScaleNormal="100" workbookViewId="0">
      <pane ySplit="8" topLeftCell="A9" activePane="bottomLeft" state="frozen"/>
      <selection pane="bottomLeft" activeCell="D20" sqref="D20"/>
    </sheetView>
  </sheetViews>
  <sheetFormatPr defaultColWidth="0" defaultRowHeight="15" zeroHeight="1" x14ac:dyDescent="0.25"/>
  <cols>
    <col min="1" max="1" width="2.7109375" customWidth="1"/>
    <col min="2" max="2" width="79.140625" bestFit="1" customWidth="1"/>
    <col min="3" max="3" width="76.42578125" bestFit="1" customWidth="1"/>
    <col min="4" max="4" width="11" bestFit="1" customWidth="1"/>
    <col min="5" max="5" width="5.42578125" bestFit="1" customWidth="1"/>
    <col min="6" max="7" width="9.140625" customWidth="1"/>
    <col min="8" max="16384" width="9.140625" hidden="1"/>
  </cols>
  <sheetData>
    <row r="1" spans="1:6" x14ac:dyDescent="0.25">
      <c r="A1" s="1"/>
      <c r="B1" s="1"/>
      <c r="C1" s="1"/>
      <c r="D1" s="1"/>
      <c r="E1" s="1"/>
    </row>
    <row r="2" spans="1:6" x14ac:dyDescent="0.25">
      <c r="A2" s="1"/>
      <c r="B2" s="18" t="s">
        <v>0</v>
      </c>
      <c r="C2" s="1"/>
      <c r="D2" s="1"/>
      <c r="E2" s="1"/>
    </row>
    <row r="3" spans="1:6" ht="15.75" x14ac:dyDescent="0.25">
      <c r="A3" s="1"/>
      <c r="B3" s="2" t="s">
        <v>1</v>
      </c>
      <c r="C3" s="3"/>
      <c r="D3" s="1"/>
      <c r="E3" s="1"/>
    </row>
    <row r="4" spans="1:6" ht="15.75" x14ac:dyDescent="0.25">
      <c r="A4" s="1"/>
      <c r="B4" s="2" t="s">
        <v>2</v>
      </c>
      <c r="C4" s="3"/>
      <c r="D4" s="1"/>
      <c r="E4" s="1"/>
    </row>
    <row r="5" spans="1:6" ht="15.75" x14ac:dyDescent="0.25">
      <c r="A5" s="1"/>
      <c r="B5" s="2" t="s">
        <v>3</v>
      </c>
      <c r="C5" s="4" t="s">
        <v>4</v>
      </c>
      <c r="D5" s="1"/>
      <c r="E5" s="1"/>
    </row>
    <row r="6" spans="1:6" ht="15.75" x14ac:dyDescent="0.25">
      <c r="A6" s="1"/>
      <c r="B6" s="5" t="s">
        <v>5</v>
      </c>
      <c r="C6" s="6">
        <f>E68</f>
        <v>0</v>
      </c>
      <c r="D6" s="1"/>
      <c r="E6" s="1"/>
    </row>
    <row r="7" spans="1:6" x14ac:dyDescent="0.25">
      <c r="A7" s="1"/>
      <c r="B7" s="1"/>
      <c r="C7" s="1"/>
      <c r="D7" s="1"/>
      <c r="E7" s="1"/>
    </row>
    <row r="8" spans="1:6" ht="15.75" x14ac:dyDescent="0.25">
      <c r="A8" s="1"/>
      <c r="B8" s="7" t="s">
        <v>6</v>
      </c>
      <c r="C8" s="7" t="s">
        <v>7</v>
      </c>
      <c r="D8" s="7" t="s">
        <v>8</v>
      </c>
      <c r="E8" s="7" t="s">
        <v>9</v>
      </c>
    </row>
    <row r="9" spans="1:6" ht="15.75" x14ac:dyDescent="0.25">
      <c r="A9" s="1"/>
      <c r="B9" s="36" t="s">
        <v>10</v>
      </c>
      <c r="C9" s="37"/>
      <c r="D9" s="37"/>
      <c r="E9" s="38"/>
      <c r="F9" s="8"/>
    </row>
    <row r="10" spans="1:6" ht="31.5" x14ac:dyDescent="0.25">
      <c r="A10" s="9"/>
      <c r="B10" s="10" t="s">
        <v>11</v>
      </c>
      <c r="C10" s="11" t="s">
        <v>12</v>
      </c>
      <c r="D10" s="12"/>
      <c r="E10" s="11">
        <f>IF(D10="1 evento",5, IF(D10="2 eventos",10, IF(D10="3 eventos",15, IF(D10="4 eventos ou mais",20,0))))</f>
        <v>0</v>
      </c>
      <c r="F10" s="8"/>
    </row>
    <row r="11" spans="1:6" ht="15.75" x14ac:dyDescent="0.25">
      <c r="A11" s="9"/>
      <c r="B11" s="39" t="s">
        <v>13</v>
      </c>
      <c r="C11" s="11" t="s">
        <v>14</v>
      </c>
      <c r="D11" s="12"/>
      <c r="E11" s="11">
        <f t="shared" ref="E11:E16" si="0">IF(D11="Acima de 1.000 pessoas",1, IF(D11="Acima de 3.000 pessoas",2, IF(D11="Acima de 5.000 pessoas",3,0)))</f>
        <v>0</v>
      </c>
      <c r="F11" s="8"/>
    </row>
    <row r="12" spans="1:6" ht="15.75" x14ac:dyDescent="0.25">
      <c r="A12" s="9"/>
      <c r="B12" s="40"/>
      <c r="C12" s="11" t="s">
        <v>14</v>
      </c>
      <c r="D12" s="12"/>
      <c r="E12" s="11">
        <f t="shared" si="0"/>
        <v>0</v>
      </c>
      <c r="F12" s="8"/>
    </row>
    <row r="13" spans="1:6" ht="15.75" x14ac:dyDescent="0.25">
      <c r="A13" s="9"/>
      <c r="B13" s="40"/>
      <c r="C13" s="11" t="s">
        <v>14</v>
      </c>
      <c r="D13" s="12"/>
      <c r="E13" s="11">
        <f t="shared" si="0"/>
        <v>0</v>
      </c>
      <c r="F13" s="8"/>
    </row>
    <row r="14" spans="1:6" ht="15.75" x14ac:dyDescent="0.25">
      <c r="A14" s="9"/>
      <c r="B14" s="40"/>
      <c r="C14" s="11" t="s">
        <v>14</v>
      </c>
      <c r="D14" s="12"/>
      <c r="E14" s="11">
        <f t="shared" si="0"/>
        <v>0</v>
      </c>
      <c r="F14" s="8"/>
    </row>
    <row r="15" spans="1:6" ht="15.75" x14ac:dyDescent="0.25">
      <c r="A15" s="9"/>
      <c r="B15" s="40"/>
      <c r="C15" s="11" t="s">
        <v>14</v>
      </c>
      <c r="D15" s="12"/>
      <c r="E15" s="11">
        <f t="shared" si="0"/>
        <v>0</v>
      </c>
      <c r="F15" s="8"/>
    </row>
    <row r="16" spans="1:6" ht="15.75" x14ac:dyDescent="0.25">
      <c r="A16" s="9"/>
      <c r="B16" s="41"/>
      <c r="C16" s="11" t="s">
        <v>14</v>
      </c>
      <c r="D16" s="12"/>
      <c r="E16" s="11">
        <f t="shared" si="0"/>
        <v>0</v>
      </c>
      <c r="F16" s="8"/>
    </row>
    <row r="17" spans="1:6" ht="15.75" x14ac:dyDescent="0.25">
      <c r="A17" s="9"/>
      <c r="B17" s="25" t="s">
        <v>15</v>
      </c>
      <c r="C17" s="26"/>
      <c r="D17" s="26"/>
      <c r="E17" s="13">
        <f>SUM(E10:E16)</f>
        <v>0</v>
      </c>
      <c r="F17" s="8"/>
    </row>
    <row r="18" spans="1:6" ht="15.75" x14ac:dyDescent="0.25">
      <c r="A18" s="9"/>
      <c r="B18" s="25" t="s">
        <v>16</v>
      </c>
      <c r="C18" s="26"/>
      <c r="D18" s="26"/>
      <c r="E18" s="27"/>
      <c r="F18" s="8"/>
    </row>
    <row r="19" spans="1:6" ht="15.75" x14ac:dyDescent="0.25">
      <c r="A19" s="1"/>
      <c r="B19" s="24" t="s">
        <v>17</v>
      </c>
      <c r="C19" s="14" t="s">
        <v>18</v>
      </c>
      <c r="D19" s="15"/>
      <c r="E19" s="14">
        <f>IF(D19="Formação superior compatível",1, IF(D19="Não comprovada ou incompatível",0,0))</f>
        <v>0</v>
      </c>
      <c r="F19" s="8"/>
    </row>
    <row r="20" spans="1:6" ht="15.75" x14ac:dyDescent="0.25">
      <c r="A20" s="1"/>
      <c r="B20" s="35"/>
      <c r="C20" s="14" t="s">
        <v>19</v>
      </c>
      <c r="D20" s="15"/>
      <c r="E20" s="14">
        <f>IF(D20="Acima de 5 anos",2, IF(D20="De 3 a 5 anos",1, IF(D20="Inferior a 3 anos",0,0)))</f>
        <v>0</v>
      </c>
      <c r="F20" s="8"/>
    </row>
    <row r="21" spans="1:6" ht="15.75" x14ac:dyDescent="0.25">
      <c r="A21" s="1"/>
      <c r="B21" s="35"/>
      <c r="C21" s="14" t="s">
        <v>20</v>
      </c>
      <c r="D21" s="15"/>
      <c r="E21" s="14">
        <f>IF(D21="3 ou mais eventos comprovados",2, IF(D21="1 a 2 eventos",1, IF(D21="Nenhum comprovado",0,0)))</f>
        <v>0</v>
      </c>
      <c r="F21" s="8"/>
    </row>
    <row r="22" spans="1:6" ht="15.75" x14ac:dyDescent="0.25">
      <c r="A22" s="1"/>
      <c r="B22" s="24" t="s">
        <v>21</v>
      </c>
      <c r="C22" s="14" t="s">
        <v>18</v>
      </c>
      <c r="D22" s="15"/>
      <c r="E22" s="14">
        <f>IF(D22="Formação superior compatível",1, IF(D22="Não comprovada ou incompatível",0,0))</f>
        <v>0</v>
      </c>
      <c r="F22" s="8"/>
    </row>
    <row r="23" spans="1:6" ht="15.75" x14ac:dyDescent="0.25">
      <c r="A23" s="1"/>
      <c r="B23" s="35"/>
      <c r="C23" s="14" t="s">
        <v>19</v>
      </c>
      <c r="D23" s="15"/>
      <c r="E23" s="14">
        <f>IF(D23="Acima de 5 anos",2, IF(D23="De 3 a 5 anos",1, IF(D23="Inferior a 3 anos",0,0)))</f>
        <v>0</v>
      </c>
      <c r="F23" s="8"/>
    </row>
    <row r="24" spans="1:6" ht="15.75" x14ac:dyDescent="0.25">
      <c r="A24" s="1"/>
      <c r="B24" s="35"/>
      <c r="C24" s="14" t="s">
        <v>20</v>
      </c>
      <c r="D24" s="15"/>
      <c r="E24" s="14">
        <f>IF(D24="3 ou mais eventos comprovados",2, IF(D24="1 a 2 eventos",1, IF(D24="Nenhum comprovado",0,0)))</f>
        <v>0</v>
      </c>
      <c r="F24" s="8"/>
    </row>
    <row r="25" spans="1:6" ht="15.75" x14ac:dyDescent="0.25">
      <c r="A25" s="1"/>
      <c r="B25" s="24" t="s">
        <v>22</v>
      </c>
      <c r="C25" s="14" t="s">
        <v>18</v>
      </c>
      <c r="D25" s="15"/>
      <c r="E25" s="14">
        <f>IF(D25="Formação superior compatível",1, IF(D25="Não comprovada ou incompatível",0,0))</f>
        <v>0</v>
      </c>
      <c r="F25" s="8"/>
    </row>
    <row r="26" spans="1:6" ht="15.75" x14ac:dyDescent="0.25">
      <c r="A26" s="1"/>
      <c r="B26" s="35"/>
      <c r="C26" s="14" t="s">
        <v>19</v>
      </c>
      <c r="D26" s="15"/>
      <c r="E26" s="14">
        <f>IF(D26="Acima de 5 anos",2, IF(D26="De 3 a 5 anos",1, IF(D26="Inferior a 3 anos",0,0)))</f>
        <v>0</v>
      </c>
      <c r="F26" s="8"/>
    </row>
    <row r="27" spans="1:6" ht="15.75" x14ac:dyDescent="0.25">
      <c r="A27" s="1"/>
      <c r="B27" s="35"/>
      <c r="C27" s="14" t="s">
        <v>20</v>
      </c>
      <c r="D27" s="15"/>
      <c r="E27" s="14">
        <f>IF(D27="3 ou mais eventos comprovados",2, IF(D27="1 a 2 eventos",1, IF(D27="Nenhum comprovado",0,0)))</f>
        <v>0</v>
      </c>
      <c r="F27" s="8"/>
    </row>
    <row r="28" spans="1:6" ht="15.75" x14ac:dyDescent="0.25">
      <c r="A28" s="1"/>
      <c r="B28" s="25" t="s">
        <v>23</v>
      </c>
      <c r="C28" s="26"/>
      <c r="D28" s="27"/>
      <c r="E28" s="13">
        <f>SUM(E19:E27)</f>
        <v>0</v>
      </c>
      <c r="F28" s="8"/>
    </row>
    <row r="29" spans="1:6" ht="15.75" x14ac:dyDescent="0.25">
      <c r="A29" s="1"/>
      <c r="B29" s="25" t="s">
        <v>24</v>
      </c>
      <c r="C29" s="26"/>
      <c r="D29" s="26"/>
      <c r="E29" s="27"/>
      <c r="F29" s="8"/>
    </row>
    <row r="30" spans="1:6" ht="15.75" x14ac:dyDescent="0.25">
      <c r="A30" s="1"/>
      <c r="B30" s="24" t="s">
        <v>25</v>
      </c>
      <c r="C30" s="14" t="s">
        <v>26</v>
      </c>
      <c r="D30" s="15"/>
      <c r="E30" s="14">
        <f>IF(D30="Apresentou cronograma completo (todas as etapas do evento)",2, IF(D30="Não apresentou cronograma completo",0,0))</f>
        <v>0</v>
      </c>
      <c r="F30" s="8"/>
    </row>
    <row r="31" spans="1:6" ht="15.75" x14ac:dyDescent="0.25">
      <c r="A31" s="1"/>
      <c r="B31" s="24"/>
      <c r="C31" s="6" t="s">
        <v>27</v>
      </c>
      <c r="D31" s="15"/>
      <c r="E31" s="14">
        <f>IF(D31="Definiu fases (produção, execução e pós-evento)",2, IF(D31="Não definiu fases (pré-produção, execução e pós-evento)",0,0))</f>
        <v>0</v>
      </c>
    </row>
    <row r="32" spans="1:6" ht="15.75" x14ac:dyDescent="0.25">
      <c r="A32" s="1"/>
      <c r="B32" s="24"/>
      <c r="C32" s="14" t="s">
        <v>28</v>
      </c>
      <c r="D32" s="15"/>
      <c r="E32" s="14">
        <f>IF(D32="Indicou prazos por atividade",2, IF(D32="Não indicou prazos por atividade",0,0))</f>
        <v>0</v>
      </c>
    </row>
    <row r="33" spans="1:5" ht="15.75" x14ac:dyDescent="0.25">
      <c r="A33" s="1"/>
      <c r="B33" s="24"/>
      <c r="C33" s="14" t="s">
        <v>29</v>
      </c>
      <c r="D33" s="15"/>
      <c r="E33" s="14">
        <f>IF(D33="Identificou responsáveis por etapa",2, IF(D33="Não identificou responsáveis por etapa",0,0))</f>
        <v>0</v>
      </c>
    </row>
    <row r="34" spans="1:5" ht="15.75" x14ac:dyDescent="0.25">
      <c r="A34" s="1"/>
      <c r="B34" s="24"/>
      <c r="C34" s="14" t="s">
        <v>30</v>
      </c>
      <c r="D34" s="15"/>
      <c r="E34" s="14">
        <f>IF(D34="Previu marcos críticos (milestones) e contingências",2, IF(D34="Não previu marcos críticos (milestones) e contingências",0,0))</f>
        <v>0</v>
      </c>
    </row>
    <row r="35" spans="1:5" ht="15.75" x14ac:dyDescent="0.25">
      <c r="A35" s="1"/>
      <c r="B35" s="24" t="s">
        <v>31</v>
      </c>
      <c r="C35" s="14" t="s">
        <v>32</v>
      </c>
      <c r="D35" s="15"/>
      <c r="E35" s="14">
        <f>IF(D35="Apresentou plano de montagem e desmontagem",2, IF(D35="Não apresentou plano de montagem e desmontagem",0,0))</f>
        <v>0</v>
      </c>
    </row>
    <row r="36" spans="1:5" ht="15.75" x14ac:dyDescent="0.25">
      <c r="A36" s="1"/>
      <c r="B36" s="24"/>
      <c r="C36" s="14" t="s">
        <v>33</v>
      </c>
      <c r="D36" s="15"/>
      <c r="E36" s="14">
        <f>IF(D36="Descreveu infraestrutura (equipamentos, estruturas e insumos)",2, IF(D36="Não descreveu infraestrutura (equipamentos, estruturas e insumos)",0,0))</f>
        <v>0</v>
      </c>
    </row>
    <row r="37" spans="1:5" ht="15.75" x14ac:dyDescent="0.25">
      <c r="A37" s="1"/>
      <c r="B37" s="24"/>
      <c r="C37" s="14" t="s">
        <v>34</v>
      </c>
      <c r="D37" s="15"/>
      <c r="E37" s="14">
        <f>IF(D37="Planejou transporte e armazenamento",2, IF(D37="Não planejou transporte e armazenamento",0,0))</f>
        <v>0</v>
      </c>
    </row>
    <row r="38" spans="1:5" ht="15.75" x14ac:dyDescent="0.25">
      <c r="A38" s="1"/>
      <c r="B38" s="24"/>
      <c r="C38" s="14" t="s">
        <v>35</v>
      </c>
      <c r="D38" s="15"/>
      <c r="E38" s="14">
        <f>IF(D38="Previu equipe operacional por fase",2, IF(D38="Não previu equipe operacional por fase",0,0))</f>
        <v>0</v>
      </c>
    </row>
    <row r="39" spans="1:5" ht="15.75" x14ac:dyDescent="0.25">
      <c r="A39" s="1"/>
      <c r="B39" s="24"/>
      <c r="C39" s="14" t="s">
        <v>36</v>
      </c>
      <c r="D39" s="15"/>
      <c r="E39" s="14">
        <f>IF(D39="Planejou contingência logística",2, IF(D39="Não planejou contingência logística",0,0))</f>
        <v>0</v>
      </c>
    </row>
    <row r="40" spans="1:5" ht="15.75" x14ac:dyDescent="0.25">
      <c r="A40" s="1"/>
      <c r="B40" s="24" t="s">
        <v>37</v>
      </c>
      <c r="C40" s="14" t="s">
        <v>38</v>
      </c>
      <c r="D40" s="15"/>
      <c r="E40" s="14">
        <f>IF(D40="Descreveu estrutura de gestão e comunicação",2, IF(D40="Não descreveu estrutura de gestão e comunicação",0,0))</f>
        <v>0</v>
      </c>
    </row>
    <row r="41" spans="1:5" ht="15.75" x14ac:dyDescent="0.25">
      <c r="A41" s="1"/>
      <c r="B41" s="24"/>
      <c r="C41" s="14" t="s">
        <v>39</v>
      </c>
      <c r="D41" s="15"/>
      <c r="E41" s="14">
        <f>IF(D41="Definiu papéis e responsabilidades",2, IF(D41="Não definiu papéis e responsabilidades",0,0))</f>
        <v>0</v>
      </c>
    </row>
    <row r="42" spans="1:5" ht="15.75" x14ac:dyDescent="0.25">
      <c r="A42" s="1"/>
      <c r="B42" s="24"/>
      <c r="C42" s="14" t="s">
        <v>40</v>
      </c>
      <c r="D42" s="15"/>
      <c r="E42" s="14">
        <f>IF(D42="Apresentou estratégia de integração entre fornecedores e equipes",2, IF(D42="Não apresentou estratégia de integração entre fornecedores e equipes",0,0))</f>
        <v>0</v>
      </c>
    </row>
    <row r="43" spans="1:5" ht="15.75" x14ac:dyDescent="0.25">
      <c r="A43" s="1"/>
      <c r="B43" s="24"/>
      <c r="C43" s="14" t="s">
        <v>41</v>
      </c>
      <c r="D43" s="15"/>
      <c r="E43" s="14">
        <f>IF(D43="Apresentou mecanismos de controle e monitoramento da execução",2, IF(D43="Não apresentou mecanismos de controle e monitoramento da execução",0,0))</f>
        <v>0</v>
      </c>
    </row>
    <row r="44" spans="1:5" ht="15.75" x14ac:dyDescent="0.25">
      <c r="A44" s="1"/>
      <c r="B44" s="24"/>
      <c r="C44" s="14" t="s">
        <v>42</v>
      </c>
      <c r="D44" s="15"/>
      <c r="E44" s="14">
        <f>IF(D44="Apresentou procedimentos para resolução de conflitos e imprevistos",2, IF(D44="Não apresentou procedimentos para resolução de conflitos e imprevistos",0,0))</f>
        <v>0</v>
      </c>
    </row>
    <row r="45" spans="1:5" ht="15.75" x14ac:dyDescent="0.25">
      <c r="A45" s="1"/>
      <c r="B45" s="25" t="s">
        <v>43</v>
      </c>
      <c r="C45" s="26"/>
      <c r="D45" s="27"/>
      <c r="E45" s="13">
        <f>SUM(E30:E44)</f>
        <v>0</v>
      </c>
    </row>
    <row r="46" spans="1:5" ht="15.75" x14ac:dyDescent="0.25">
      <c r="A46" s="1"/>
      <c r="B46" s="28" t="s">
        <v>44</v>
      </c>
      <c r="C46" s="29"/>
      <c r="D46" s="29"/>
      <c r="E46" s="30"/>
    </row>
    <row r="47" spans="1:5" ht="15.75" x14ac:dyDescent="0.25">
      <c r="A47" s="1"/>
      <c r="B47" s="31" t="s">
        <v>45</v>
      </c>
      <c r="C47" s="14" t="s">
        <v>46</v>
      </c>
      <c r="D47" s="15"/>
      <c r="E47" s="14">
        <f>IF(D47="Definiu mecanismos de controle interno",2.5, IF(D47="Não definiu mecanismos de controle interno",0,0))</f>
        <v>0</v>
      </c>
    </row>
    <row r="48" spans="1:5" ht="15.75" x14ac:dyDescent="0.25">
      <c r="A48" s="1"/>
      <c r="B48" s="32"/>
      <c r="C48" s="14" t="s">
        <v>47</v>
      </c>
      <c r="D48" s="15"/>
      <c r="E48" s="14">
        <f>IF(D48="Definiu fiscalização da execução",2.5, IF(D48="Não definiu fiscalização da execução",0,0))</f>
        <v>0</v>
      </c>
    </row>
    <row r="49" spans="1:6" ht="15.75" x14ac:dyDescent="0.25">
      <c r="A49" s="1"/>
      <c r="B49" s="32"/>
      <c r="C49" s="14" t="s">
        <v>48</v>
      </c>
      <c r="D49" s="15"/>
      <c r="E49" s="14">
        <f>IF(D49="Definiu padronização dos serviços",2.5, IF(D49="Não definiu padronização dos serviços",0,0))</f>
        <v>0</v>
      </c>
    </row>
    <row r="50" spans="1:6" ht="15.75" x14ac:dyDescent="0.25">
      <c r="A50" s="1"/>
      <c r="B50" s="33"/>
      <c r="C50" s="14" t="s">
        <v>49</v>
      </c>
      <c r="D50" s="15"/>
      <c r="E50" s="14">
        <f>IF(D50="Definiu indicadores de desempenho",2.5, IF(D50="Não definiu indicadores de desempenho",0,0))</f>
        <v>0</v>
      </c>
    </row>
    <row r="51" spans="1:6" ht="15.75" x14ac:dyDescent="0.25">
      <c r="A51" s="1"/>
      <c r="B51" s="19" t="s">
        <v>50</v>
      </c>
      <c r="C51" s="19"/>
      <c r="D51" s="19"/>
      <c r="E51" s="7">
        <f>SUM(E47:E50)</f>
        <v>0</v>
      </c>
    </row>
    <row r="52" spans="1:6" ht="15.75" x14ac:dyDescent="0.25">
      <c r="A52" s="1"/>
      <c r="B52" s="34" t="s">
        <v>51</v>
      </c>
      <c r="C52" s="34"/>
      <c r="D52" s="34"/>
      <c r="E52" s="34"/>
    </row>
    <row r="53" spans="1:6" ht="15.75" x14ac:dyDescent="0.25">
      <c r="A53" s="9"/>
      <c r="B53" s="24" t="s">
        <v>52</v>
      </c>
      <c r="C53" s="11" t="s">
        <v>53</v>
      </c>
      <c r="D53" s="12"/>
      <c r="E53" s="11">
        <f>IF(D53="Apresentou controle de público",2.5, IF(D53="Não apresentou controle de público",0,0))</f>
        <v>0</v>
      </c>
      <c r="F53" s="16"/>
    </row>
    <row r="54" spans="1:6" ht="15.75" x14ac:dyDescent="0.25">
      <c r="A54" s="9"/>
      <c r="B54" s="24"/>
      <c r="C54" s="11" t="s">
        <v>54</v>
      </c>
      <c r="D54" s="12"/>
      <c r="E54" s="11">
        <f>IF(D54="Apresentou prevenção de incidentes",2.5, IF(D54="Não apresentou prevenção de incidentes",0,0))</f>
        <v>0</v>
      </c>
      <c r="F54" s="16"/>
    </row>
    <row r="55" spans="1:6" ht="15.75" x14ac:dyDescent="0.25">
      <c r="A55" s="9"/>
      <c r="B55" s="24"/>
      <c r="C55" s="11" t="s">
        <v>55</v>
      </c>
      <c r="D55" s="12"/>
      <c r="E55" s="11">
        <f>IF(D55="Apresentou plano de contingência",2.5, IF(D55="Não apresentou plano de contingência",0,0))</f>
        <v>0</v>
      </c>
      <c r="F55" s="16"/>
    </row>
    <row r="56" spans="1:6" ht="15.75" x14ac:dyDescent="0.25">
      <c r="A56" s="9"/>
      <c r="B56" s="24"/>
      <c r="C56" s="11" t="s">
        <v>56</v>
      </c>
      <c r="D56" s="12"/>
      <c r="E56" s="11">
        <f>IF(D56="Apresentou atendimento às normas aplicáveis",2.5, IF(D56="Não apresentou atendimento às normas aplicáveis",0,0))</f>
        <v>0</v>
      </c>
      <c r="F56" s="16"/>
    </row>
    <row r="57" spans="1:6" ht="15.75" x14ac:dyDescent="0.25">
      <c r="A57" s="1"/>
      <c r="B57" s="19" t="s">
        <v>57</v>
      </c>
      <c r="C57" s="19"/>
      <c r="D57" s="19"/>
      <c r="E57" s="7">
        <f>SUM(E53:E56)</f>
        <v>0</v>
      </c>
    </row>
    <row r="58" spans="1:6" ht="15.75" x14ac:dyDescent="0.25">
      <c r="A58" s="1"/>
      <c r="B58" s="21" t="s">
        <v>58</v>
      </c>
      <c r="C58" s="22"/>
      <c r="D58" s="22"/>
      <c r="E58" s="23"/>
    </row>
    <row r="59" spans="1:6" ht="15.75" x14ac:dyDescent="0.25">
      <c r="A59" s="1"/>
      <c r="B59" s="24" t="s">
        <v>59</v>
      </c>
      <c r="C59" s="11" t="s">
        <v>60</v>
      </c>
      <c r="D59" s="15"/>
      <c r="E59" s="14">
        <f>IF(D59="Apresentou proposta com ganho operacional mensurável",4, IF(D59="Não apresentou proposta com ganho operacional mensurável",0,0))</f>
        <v>0</v>
      </c>
    </row>
    <row r="60" spans="1:6" ht="15.75" x14ac:dyDescent="0.25">
      <c r="A60" s="1"/>
      <c r="B60" s="24"/>
      <c r="C60" s="11" t="s">
        <v>61</v>
      </c>
      <c r="D60" s="15"/>
      <c r="E60" s="14">
        <f>IF(D60="Apresentou manutenção da aderência ao projeto base (sem descaracterização)",3, IF(D60="Não apresentou manutenção da aderência ao projeto base (sem descaracterização)",0,0))</f>
        <v>0</v>
      </c>
    </row>
    <row r="61" spans="1:6" ht="15.75" x14ac:dyDescent="0.25">
      <c r="A61" s="1"/>
      <c r="B61" s="24"/>
      <c r="C61" s="11" t="s">
        <v>62</v>
      </c>
      <c r="D61" s="15"/>
      <c r="E61" s="14">
        <f>IF(D61="Apresentou agregação de eficiência, qualidade ou economicidade",3, IF(D61="Não apresentou agregação de eficiência, qualidade ou economicidade",0,0))</f>
        <v>0</v>
      </c>
    </row>
    <row r="62" spans="1:6" ht="15.75" x14ac:dyDescent="0.25">
      <c r="A62" s="1"/>
      <c r="B62" s="19" t="s">
        <v>63</v>
      </c>
      <c r="C62" s="19"/>
      <c r="D62" s="19"/>
      <c r="E62" s="7">
        <f>SUM(E58:E61)</f>
        <v>0</v>
      </c>
    </row>
    <row r="63" spans="1:6" ht="15.75" x14ac:dyDescent="0.25">
      <c r="A63" s="1"/>
      <c r="B63" s="20" t="s">
        <v>64</v>
      </c>
      <c r="C63" s="20"/>
      <c r="D63" s="20"/>
      <c r="E63" s="20"/>
    </row>
    <row r="64" spans="1:6" ht="15.75" x14ac:dyDescent="0.25">
      <c r="A64" s="9"/>
      <c r="B64" s="24" t="s">
        <v>65</v>
      </c>
      <c r="C64" s="11" t="s">
        <v>66</v>
      </c>
      <c r="D64" s="12"/>
      <c r="E64" s="11">
        <f>IF(D64="Apresentou proposta para gestão de resíduos",2, IF(D64="Não apresentou proposta proposta para gestão de resíduos",0,0))</f>
        <v>0</v>
      </c>
      <c r="F64" s="16"/>
    </row>
    <row r="65" spans="1:6" ht="15.75" x14ac:dyDescent="0.25">
      <c r="A65" s="9"/>
      <c r="B65" s="24"/>
      <c r="C65" s="11" t="s">
        <v>67</v>
      </c>
      <c r="D65" s="12"/>
      <c r="E65" s="11">
        <f>IF(D65="Apresentou ações de redução de impactos ambientais",1.5, IF(D65="Não apresentou ações de redução de impactos ambientais",0,0))</f>
        <v>0</v>
      </c>
      <c r="F65" s="16"/>
    </row>
    <row r="66" spans="1:6" ht="15.75" x14ac:dyDescent="0.25">
      <c r="A66" s="9"/>
      <c r="B66" s="24"/>
      <c r="C66" s="11" t="s">
        <v>68</v>
      </c>
      <c r="D66" s="12"/>
      <c r="E66" s="11">
        <f>IF(D66="Apresentou proposta para uso eficiente de recursos",1.5, IF(D66="Não apresentou proposta para uso eficiente de recursos",0,0))</f>
        <v>0</v>
      </c>
      <c r="F66" s="16"/>
    </row>
    <row r="67" spans="1:6" ht="15.75" x14ac:dyDescent="0.25">
      <c r="A67" s="1"/>
      <c r="B67" s="19" t="s">
        <v>69</v>
      </c>
      <c r="C67" s="19"/>
      <c r="D67" s="19"/>
      <c r="E67" s="7">
        <f>SUM(E63:E66)</f>
        <v>0</v>
      </c>
    </row>
    <row r="68" spans="1:6" ht="15.75" x14ac:dyDescent="0.25">
      <c r="A68" s="1"/>
      <c r="B68" s="20" t="s">
        <v>70</v>
      </c>
      <c r="C68" s="20"/>
      <c r="D68" s="20"/>
      <c r="E68" s="7">
        <f>SUM(E17,E28,E45,E51,E57,E62,E67)</f>
        <v>0</v>
      </c>
    </row>
    <row r="69" spans="1:6" x14ac:dyDescent="0.25">
      <c r="A69" s="1"/>
      <c r="B69" s="1"/>
      <c r="C69" s="17"/>
      <c r="D69" s="1"/>
      <c r="E69" s="1"/>
    </row>
    <row r="70" spans="1:6" x14ac:dyDescent="0.25"/>
  </sheetData>
  <sheetProtection algorithmName="SHA-512" hashValue="bwgWK4yTqK4yuflZHSymIDOM/DQnSXkNqE9mW4MpqzDmvgsEp6y2XUv7z467MYDz5eT46SDgy9sCbkKXD19mqg==" saltValue="+0cdPLbwzNqeM3eqxvqY8w==" spinCount="100000" sheet="1" objects="1" scenarios="1"/>
  <mergeCells count="26">
    <mergeCell ref="B22:B24"/>
    <mergeCell ref="B9:E9"/>
    <mergeCell ref="B11:B16"/>
    <mergeCell ref="B17:D17"/>
    <mergeCell ref="B18:E18"/>
    <mergeCell ref="B19:B21"/>
    <mergeCell ref="B53:B56"/>
    <mergeCell ref="B25:B27"/>
    <mergeCell ref="B28:D28"/>
    <mergeCell ref="B29:E29"/>
    <mergeCell ref="B30:B34"/>
    <mergeCell ref="B35:B39"/>
    <mergeCell ref="B40:B44"/>
    <mergeCell ref="B45:D45"/>
    <mergeCell ref="B46:E46"/>
    <mergeCell ref="B47:B50"/>
    <mergeCell ref="B51:D51"/>
    <mergeCell ref="B52:E52"/>
    <mergeCell ref="B67:D67"/>
    <mergeCell ref="B68:D68"/>
    <mergeCell ref="B57:D57"/>
    <mergeCell ref="B58:E58"/>
    <mergeCell ref="B59:B61"/>
    <mergeCell ref="B62:D62"/>
    <mergeCell ref="B63:E63"/>
    <mergeCell ref="B64:B66"/>
  </mergeCells>
  <dataValidations count="38">
    <dataValidation type="list" allowBlank="1" showInputMessage="1" showErrorMessage="1" sqref="D10" xr:uid="{C23E0CCE-A3DB-40BB-8DD9-ED56C70FCADD}">
      <formula1>"1 evento, 2 eventos, 3 eventos, 4 eventos ou mais"</formula1>
    </dataValidation>
    <dataValidation type="list" allowBlank="1" showInputMessage="1" showErrorMessage="1" sqref="D11:D16" xr:uid="{B22CD670-6AE0-49A8-A804-085A3FBAA527}">
      <formula1>"Acima de 1.000 pessoas,Acima de 3.000 pessoas,Acima de 5.000 pessoas,"</formula1>
    </dataValidation>
    <dataValidation type="list" allowBlank="1" showInputMessage="1" showErrorMessage="1" sqref="D19 D22 D25" xr:uid="{BD95273D-232F-4746-8D1F-F28BCFE3120D}">
      <formula1>"Formação superior compatível, Não comprovada ou incompatível"</formula1>
    </dataValidation>
    <dataValidation type="list" allowBlank="1" showInputMessage="1" showErrorMessage="1" sqref="D20 D23 D26" xr:uid="{93922F40-29EC-467D-8ACE-BAF43315631E}">
      <formula1>"Acima de 5 anos,De 3 a 5 anos,Inferior a 3 anos"</formula1>
    </dataValidation>
    <dataValidation type="list" allowBlank="1" showInputMessage="1" showErrorMessage="1" sqref="D30" xr:uid="{9D290D9F-8642-461E-A515-E79D0F920C59}">
      <formula1>"Apresentou cronograma completo (todas as etapas do evento),Não apresentou cronograma completo"</formula1>
    </dataValidation>
    <dataValidation type="list" allowBlank="1" showInputMessage="1" showErrorMessage="1" sqref="D31" xr:uid="{E83720A4-AFE1-457F-8573-D9AD57C61C72}">
      <mc:AlternateContent xmlns:x12ac="http://schemas.microsoft.com/office/spreadsheetml/2011/1/ac" xmlns:mc="http://schemas.openxmlformats.org/markup-compatibility/2006">
        <mc:Choice Requires="x12ac">
          <x12ac:list>"Definiu fases (produção, execução e pós-evento)","Não definiu fases (produção, execução e pós-evento)"</x12ac:list>
        </mc:Choice>
        <mc:Fallback>
          <formula1>"Definiu fases (produção, execução e pós-evento),Não definiu fases (produção, execução e pós-evento)"</formula1>
        </mc:Fallback>
      </mc:AlternateContent>
    </dataValidation>
    <dataValidation type="list" allowBlank="1" showInputMessage="1" showErrorMessage="1" sqref="D32" xr:uid="{964C71CB-A5DC-4D08-89EC-9EFE89C8E4CA}">
      <formula1>"Indicou prazos por atividade, Não indicou prazos por atividade"</formula1>
    </dataValidation>
    <dataValidation type="list" allowBlank="1" showInputMessage="1" showErrorMessage="1" sqref="D33" xr:uid="{1164B716-145D-4683-888B-7D5CBF20EE7A}">
      <formula1>"Identificou responsáveis por etapa,Não identificou responsáveis por etapa"</formula1>
    </dataValidation>
    <dataValidation type="list" allowBlank="1" showInputMessage="1" showErrorMessage="1" sqref="D34" xr:uid="{2F1A7FAB-DF5C-4616-9C6D-A742EBBB594E}">
      <formula1>"Previu marcos críticos (milestones) e contingências, Não previu marcos críticos (milestones) e contingências"</formula1>
    </dataValidation>
    <dataValidation type="list" allowBlank="1" showInputMessage="1" showErrorMessage="1" sqref="D35" xr:uid="{FC060318-D4E4-4899-A5D6-0BAD64D815DC}">
      <formula1>"Apresentou plano de montagem e desmontagem, Não apresentou plano de montagem e desmontagem"</formula1>
    </dataValidation>
    <dataValidation type="list" allowBlank="1" showInputMessage="1" showErrorMessage="1" sqref="D36" xr:uid="{B9EAE7B6-049A-4E7C-B8F2-440BE11F6AF0}">
      <mc:AlternateContent xmlns:x12ac="http://schemas.microsoft.com/office/spreadsheetml/2011/1/ac" xmlns:mc="http://schemas.openxmlformats.org/markup-compatibility/2006">
        <mc:Choice Requires="x12ac">
          <x12ac:list>"Descreveu infraestrutura (equipamentos, estruturas e insumos)"," Não descreveu infraestrutura (equipamentos, estruturas e insumos)"</x12ac:list>
        </mc:Choice>
        <mc:Fallback>
          <formula1>"Descreveu infraestrutura (equipamentos, estruturas e insumos), Não descreveu infraestrutura (equipamentos, estruturas e insumos)"</formula1>
        </mc:Fallback>
      </mc:AlternateContent>
    </dataValidation>
    <dataValidation type="list" allowBlank="1" showInputMessage="1" showErrorMessage="1" sqref="D37" xr:uid="{F345D5FA-E07C-4093-B67D-965DFF411455}">
      <formula1>"Planejou transporte e armazenamento,Não planejou transporte e armazenamento"</formula1>
    </dataValidation>
    <dataValidation type="list" allowBlank="1" showInputMessage="1" showErrorMessage="1" sqref="D38" xr:uid="{0E7D0883-ECFC-41F7-813D-595AAC042018}">
      <formula1>"Previu equipe operacional por fase,Não previu equipe operacional por fase"</formula1>
    </dataValidation>
    <dataValidation type="list" allowBlank="1" showInputMessage="1" showErrorMessage="1" sqref="D39" xr:uid="{10D8283C-2607-4789-BD89-EFF218B92291}">
      <formula1>"Planejou contingência logística,Não planejou contingência logística"</formula1>
    </dataValidation>
    <dataValidation type="list" allowBlank="1" showInputMessage="1" showErrorMessage="1" sqref="D40" xr:uid="{32916FEB-AC5E-40B6-A8E6-5FB524DFEEA7}">
      <formula1>"Descreveu estrutura de gestão e comunicação,Não descreveu estrutura de gestão e comunicação"</formula1>
    </dataValidation>
    <dataValidation type="list" allowBlank="1" showInputMessage="1" showErrorMessage="1" sqref="D41" xr:uid="{457446C4-ACE6-45B6-BEBE-A48250A4F3B7}">
      <formula1>"Definiu papéis e responsabilidades,Não definiu papéis e responsabilidades"</formula1>
    </dataValidation>
    <dataValidation type="list" allowBlank="1" showInputMessage="1" showErrorMessage="1" sqref="D42" xr:uid="{9075B70B-4715-49D1-9901-3D1AFD57F12B}">
      <formula1>"Apresentou estratégia de integração entre fornecedores e equipes, Não apresentou estratégia de integração entre fornecedores e equipes"</formula1>
    </dataValidation>
    <dataValidation type="list" allowBlank="1" showInputMessage="1" showErrorMessage="1" sqref="D43" xr:uid="{47AF0C88-7BDA-49D8-8C9E-9E910210D9CA}">
      <formula1>"Apresentou mecanismos de controle e monitoramento da execução, Não apresentou mecanismos de controle e monitoramento da execução"</formula1>
    </dataValidation>
    <dataValidation type="list" allowBlank="1" showInputMessage="1" showErrorMessage="1" sqref="D44" xr:uid="{F580F4E4-5860-4B49-AD75-DEC076FF3877}">
      <formula1>"Apresentou procedimentos para resolução de conflitos e imprevistos, Não apresentou procedimentos para resolução de conflitos e imprevistos"</formula1>
    </dataValidation>
    <dataValidation type="list" allowBlank="1" showInputMessage="1" showErrorMessage="1" sqref="D21 D24 D27" xr:uid="{795C2096-5404-445B-AE7A-0E32DD230EBC}">
      <formula1>"3 ou mais eventos comprovados,1 a 2 eventos,Nenhum comprovado"</formula1>
    </dataValidation>
    <dataValidation type="list" allowBlank="1" showInputMessage="1" showErrorMessage="1" sqref="D47" xr:uid="{350B4BF4-4453-4382-8EC0-7F69390957DE}">
      <formula1>"Definiu mecanismos de controle interno, Não definiu mecanismos de controle interno"</formula1>
    </dataValidation>
    <dataValidation type="list" allowBlank="1" showInputMessage="1" showErrorMessage="1" sqref="D48" xr:uid="{341A29D8-DF72-487E-ABCA-05965133A3AB}">
      <formula1>"Definiu fiscalização da execução, Não definiu fiscalização da execução"</formula1>
    </dataValidation>
    <dataValidation type="list" allowBlank="1" showInputMessage="1" showErrorMessage="1" sqref="D50" xr:uid="{7A7C71D1-AE8A-45DD-B549-83C0FA00F21E}">
      <formula1>"Definiu indicadores de desempenho, Não definiu indicadores de desempenho"</formula1>
    </dataValidation>
    <dataValidation type="list" allowBlank="1" showInputMessage="1" showErrorMessage="1" sqref="D49" xr:uid="{7B4B1FEE-055D-414C-90C7-001DE3C7D4D2}">
      <formula1>"Definiu padronização dos serviços,Não definiu padronização dos serviços"</formula1>
    </dataValidation>
    <dataValidation type="list" allowBlank="1" showInputMessage="1" showErrorMessage="1" sqref="D53" xr:uid="{8FC5ECE2-906E-4411-9771-08BA1FB2F5CE}">
      <formula1>"Apresentou controle de público, Não apresentou controle de público"</formula1>
    </dataValidation>
    <dataValidation type="list" allowBlank="1" showInputMessage="1" showErrorMessage="1" sqref="D54" xr:uid="{8E7F5E55-DF19-42BD-AB5B-DCEF75231B34}">
      <formula1>"Apresentou prevenção de incidentes, Não apresentou prevenção de incidentes"</formula1>
    </dataValidation>
    <dataValidation type="list" allowBlank="1" showInputMessage="1" showErrorMessage="1" sqref="D55" xr:uid="{2B9F2318-12E3-488F-9BEB-1DE301687B83}">
      <formula1>"Apresentou plano de contingência,Não apresentou plano de contingência"</formula1>
    </dataValidation>
    <dataValidation type="list" allowBlank="1" showInputMessage="1" showErrorMessage="1" sqref="D56" xr:uid="{C59A2562-AFBF-47D7-B836-A0674E4ECA54}">
      <formula1>"Apresentou atendimento às normas aplicáveis,Não apresentou atendimento às normas aplicáveis"</formula1>
    </dataValidation>
    <dataValidation type="list" allowBlank="1" showInputMessage="1" showErrorMessage="1" sqref="D59" xr:uid="{F1B39005-4B21-415E-A04E-5CAA9CE337A3}">
      <formula1>"Apresentou proposta com ganho operacional mensurável,Não apresentou proposta com ganho operacional mensurável"</formula1>
    </dataValidation>
    <dataValidation type="list" allowBlank="1" showInputMessage="1" showErrorMessage="1" sqref="D60" xr:uid="{82E6D7BA-4279-4EAC-9BD3-3F2D455426DE}">
      <formula1>"Apresentou manutenção da aderência ao projeto base (sem descaracterização), Não apresentou manutenção da aderência ao projeto base (sem descaracterização)"</formula1>
    </dataValidation>
    <dataValidation type="list" allowBlank="1" showInputMessage="1" showErrorMessage="1" sqref="D61" xr:uid="{103D8FE5-250D-424C-923C-BFB59D26C6E6}">
      <mc:AlternateContent xmlns:x12ac="http://schemas.microsoft.com/office/spreadsheetml/2011/1/ac" xmlns:mc="http://schemas.openxmlformats.org/markup-compatibility/2006">
        <mc:Choice Requires="x12ac">
          <x12ac:list>"Apresentou agregação de eficiência, qualidade ou economicidade"," Não apresentou agregação de eficiência, qualidade ou economicidade"</x12ac:list>
        </mc:Choice>
        <mc:Fallback>
          <formula1>"Apresentou agregação de eficiência, qualidade ou economicidade, Não apresentou agregação de eficiência, qualidade ou economicidade"</formula1>
        </mc:Fallback>
      </mc:AlternateContent>
    </dataValidation>
    <dataValidation type="list" allowBlank="1" showInputMessage="1" showErrorMessage="1" sqref="D64" xr:uid="{2E8E6703-229D-40E0-94DC-C89F5707486F}">
      <formula1>"Apresentou proposta para gestão de resíduos, Não apresentou proposta para gestão de resíduos"</formula1>
    </dataValidation>
    <dataValidation type="list" allowBlank="1" showInputMessage="1" showErrorMessage="1" sqref="D65" xr:uid="{111C3FAE-EB4E-4C79-BC3F-6F8125A9A745}">
      <formula1>"Apresentou ações de redução de impactos ambientais, Não apresentou ações de redução de impactos ambientais"</formula1>
    </dataValidation>
    <dataValidation type="list" allowBlank="1" showInputMessage="1" showErrorMessage="1" sqref="D66" xr:uid="{B58AB33B-9FDC-4B9B-9744-8A47B2A48D15}">
      <formula1>"Apresentou proposta para uso eficiente de recursos,Não apresentou proposta para uso eficiente de recursos"</formula1>
    </dataValidation>
    <dataValidation allowBlank="1" showInputMessage="1" showErrorMessage="1" promptTitle="Critério" prompt="A pontuação será atribuída por item atendido, sendo vedada pontuação parcial dentro de cada subitem. A ausência ou insuficiência de informações implicará pontuação zero no respectivo item." sqref="B46:E46 B58:E58 B63:E63 B52:E52" xr:uid="{F1383525-B511-4525-8103-56171F4903B9}"/>
    <dataValidation allowBlank="1" showInputMessage="1" showErrorMessage="1" promptTitle="Critério" prompt="Evento ≥1.000 pessoas/dia + 3 serviços + complexidade. Atestado deve indicar objeto, público e período. Vedado somar ou reutilizar atestados." sqref="B9:E9" xr:uid="{D03A38C9-B4EF-4F87-8C6E-26BA2DD484F3}"/>
    <dataValidation allowBlank="1" showInputMessage="1" showErrorMessage="1" promptTitle="Critério" prompt="Avalia formação e experiência da equipe em eventos similares. Pontuação por profissional, com comprovação documental (currículo + atestados). Vedado somar experiências. Substituições devem manter o nível técnico." sqref="B18:E18" xr:uid="{F88715BB-F7C3-4F9E-A28B-6964ABEA1443}"/>
    <dataValidation allowBlank="1" showInputMessage="1" showErrorMessage="1" promptTitle="Critério" prompt="Pontuação objetiva por item (atende/não atende). Ausência ou insuficiência = 0. Sem pontuação parcial. Resultado final é a soma dos pontos." sqref="B29:E29" xr:uid="{82480E41-BDDD-4376-8BFB-73EC57D9E74C}"/>
  </dataValidation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Caroline dos Santos - 7754</dc:creator>
  <cp:lastModifiedBy>Luciane I Tomasi Soares - 7537</cp:lastModifiedBy>
  <dcterms:created xsi:type="dcterms:W3CDTF">2026-04-17T16:30:48Z</dcterms:created>
  <dcterms:modified xsi:type="dcterms:W3CDTF">2026-04-24T20:55:48Z</dcterms:modified>
</cp:coreProperties>
</file>