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35" tabRatio="580" activeTab="0"/>
  </bookViews>
  <sheets>
    <sheet name="PLANILHA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B">'[4]DI-STP - PMS:Curva Serviços'!#REF!</definedName>
    <definedName name="__123Graph_D">'[4]DI-STP - PMS:Curva Serviços'!#REF!</definedName>
    <definedName name="__123Graph_F">'[4]DI-STP - PMS:Curva Serviços'!#REF!</definedName>
    <definedName name="__123Graph_X">'[4]DI-STP - PMS:Curva Serviços'!#REF!</definedName>
    <definedName name="_A">#REF!</definedName>
    <definedName name="_B">#REF!</definedName>
    <definedName name="_C">#REF!</definedName>
    <definedName name="_I">#REF!</definedName>
    <definedName name="_J">#REF!</definedName>
    <definedName name="_O">#REF!</definedName>
    <definedName name="_P">#REF!</definedName>
    <definedName name="_T">#REF!</definedName>
    <definedName name="_xlfn_COUNTIFS">NA()</definedName>
    <definedName name="_xlfn_IFERROR">NA()</definedName>
    <definedName name="abebqt">#REF!</definedName>
    <definedName name="ACADUC">#REF!</definedName>
    <definedName name="ACBEB">#REF!</definedName>
    <definedName name="ACBOMB">#REF!</definedName>
    <definedName name="ACCHAF">#REF!</definedName>
    <definedName name="ACDER">#REF!</definedName>
    <definedName name="ACDIV">#REF!</definedName>
    <definedName name="ACEQP">#REF!</definedName>
    <definedName name="ACHAFQT">#REF!</definedName>
    <definedName name="ACMUR">#REF!</definedName>
    <definedName name="ACONT2">#REF!</definedName>
    <definedName name="ACPIPA">#REF!</definedName>
    <definedName name="ACR10">#REF!</definedName>
    <definedName name="ACR15">#REF!</definedName>
    <definedName name="acr20">#REF!</definedName>
    <definedName name="acr5">#REF!</definedName>
    <definedName name="ACTRANSP">#REF!</definedName>
    <definedName name="ADUCQT">#REF!</definedName>
    <definedName name="AITEM">#REF!</definedName>
    <definedName name="ALTADUC">#REF!</definedName>
    <definedName name="ALTBOMB">#REF!</definedName>
    <definedName name="ALTCAP">#REF!</definedName>
    <definedName name="ALTDER">#REF!</definedName>
    <definedName name="ALTEQUIP">#REF!</definedName>
    <definedName name="ALTIEQP">#REF!</definedName>
    <definedName name="ALTMUR">#REF!</definedName>
    <definedName name="ALTRES10">#REF!</definedName>
    <definedName name="ALTRES15">#REF!</definedName>
    <definedName name="ALTRES20">#REF!</definedName>
    <definedName name="ALTTRANS">#REF!</definedName>
    <definedName name="AQTEMP1">#REF!</definedName>
    <definedName name="AQTEMP2">#REF!</definedName>
    <definedName name="_xlnm.Print_Area" localSheetId="0">'PLANILHA'!$A$1:$H$65</definedName>
    <definedName name="Área_impressão_IM">#REF!</definedName>
    <definedName name="ARQ">#REF!</definedName>
    <definedName name="ARQ1">#REF!</definedName>
    <definedName name="ARQERR">#REF!</definedName>
    <definedName name="ARQPLAN">#REF!</definedName>
    <definedName name="ARQT">#REF!</definedName>
    <definedName name="ARQTEMP">#REF!</definedName>
    <definedName name="ARQTXT">#REF!</definedName>
    <definedName name="ARTEMP">#REF!</definedName>
    <definedName name="bebqt">#REF!</definedName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AMP">#REF!</definedName>
    <definedName name="CHAFQT">#REF!</definedName>
    <definedName name="COLSUB">#REF!</definedName>
    <definedName name="CONT1">#REF!</definedName>
    <definedName name="CONT2">#REF!</definedName>
    <definedName name="CONT3">#REF!</definedName>
    <definedName name="CONTAIT">#REF!</definedName>
    <definedName name="CONTREC">#REF!</definedName>
    <definedName name="CONTRES">#REF!</definedName>
    <definedName name="DERIVQT">#REF!</definedName>
    <definedName name="DIFQT">#REF!</definedName>
    <definedName name="Excel_BuiltIn_Print_Titles_1">#N/A</definedName>
    <definedName name="h">#N/A</definedName>
    <definedName name="HOJE">#REF!</definedName>
    <definedName name="IMPF">#REF!</definedName>
    <definedName name="IMPI">#REF!</definedName>
    <definedName name="ITEMCONT">#REF!</definedName>
    <definedName name="ITEMDER">#REF!</definedName>
    <definedName name="ITEMR20">#REF!</definedName>
    <definedName name="ITENS">#REF!</definedName>
    <definedName name="ITENS0">#REF!</definedName>
    <definedName name="ITENS1">#REF!</definedName>
    <definedName name="ITENSP">#REF!</definedName>
    <definedName name="ITENSPMED">#REF!</definedName>
    <definedName name="kapa">'[3]Resumo'!$I$2</definedName>
    <definedName name="LIN">#REF!</definedName>
    <definedName name="LISTSEL">#REF!</definedName>
    <definedName name="MARCAX">#REF!</definedName>
    <definedName name="martha">#N/A</definedName>
    <definedName name="MENUBOM">#REF!</definedName>
    <definedName name="MENUEQP">#REF!</definedName>
    <definedName name="MENUFIM">#REF!</definedName>
    <definedName name="MENUMED">#REF!</definedName>
    <definedName name="MENUOBRA">#REF!</definedName>
    <definedName name="MENUOUT">#REF!</definedName>
    <definedName name="MENUOUTRO">#REF!</definedName>
    <definedName name="menures">#REF!</definedName>
    <definedName name="MURBOMB">#REF!</definedName>
    <definedName name="NDATA">#REF!</definedName>
    <definedName name="NUCOPIAS">#REF!</definedName>
    <definedName name="OBRALOC">#REF!</definedName>
    <definedName name="OBRASEL">#REF!</definedName>
    <definedName name="PDER">#REF!</definedName>
    <definedName name="PDIVERS">#REF!</definedName>
    <definedName name="PEMD">#REF!</definedName>
    <definedName name="PIEQUIP">#REF!</definedName>
    <definedName name="PMUR">#REF!</definedName>
    <definedName name="QT100">#REF!</definedName>
    <definedName name="QT2">#REF!</definedName>
    <definedName name="QT3">#REF!</definedName>
    <definedName name="QT4">#REF!</definedName>
    <definedName name="QT50">#REF!</definedName>
    <definedName name="QT75">#REF!</definedName>
    <definedName name="QTNULO">#REF!</definedName>
    <definedName name="QTPADRAO">#REF!</definedName>
    <definedName name="QTRES">#REF!</definedName>
    <definedName name="QUANT">#REF!</definedName>
    <definedName name="QUANTP">#REF!</definedName>
    <definedName name="RARQIMP">#REF!</definedName>
    <definedName name="RECADUC">#REF!</definedName>
    <definedName name="ridbeb">#REF!</definedName>
    <definedName name="RIDCHAF">#REF!</definedName>
    <definedName name="ridres05">#REF!</definedName>
    <definedName name="RIDRES10">#REF!</definedName>
    <definedName name="RIDRES15">#REF!</definedName>
    <definedName name="ROMANO">#REF!</definedName>
    <definedName name="ROTCOMP">#REF!</definedName>
    <definedName name="ROTIMP">#REF!</definedName>
    <definedName name="ROTRES">#REF!</definedName>
    <definedName name="RQTADUC">#REF!</definedName>
    <definedName name="rqtbeb">#REF!</definedName>
    <definedName name="RQTCHAF">#REF!</definedName>
    <definedName name="RQTDERV">#REF!</definedName>
    <definedName name="rres05">#REF!</definedName>
    <definedName name="RRES10">#REF!</definedName>
    <definedName name="RRES15">#REF!</definedName>
    <definedName name="RRES20">#REF!</definedName>
    <definedName name="RSEQ">#REF!</definedName>
    <definedName name="RSUBTOT">#REF!</definedName>
    <definedName name="rtitbeb">#REF!</definedName>
    <definedName name="RTITCHAF">#REF!</definedName>
    <definedName name="rtubos">#REF!</definedName>
    <definedName name="SHARED_FORMULA_0">NA()</definedName>
    <definedName name="SHARED_FORMULA_1">NA()</definedName>
    <definedName name="SHARED_FORMULA_10">NA()</definedName>
    <definedName name="SHARED_FORMULA_11">NA()</definedName>
    <definedName name="SHARED_FORMULA_12">NA()</definedName>
    <definedName name="SHARED_FORMULA_13">NA()</definedName>
    <definedName name="SHARED_FORMULA_14">NA()</definedName>
    <definedName name="SHARED_FORMULA_15">NA()</definedName>
    <definedName name="SHARED_FORMULA_16">NA()</definedName>
    <definedName name="SHARED_FORMULA_17">NA()</definedName>
    <definedName name="SHARED_FORMULA_18">NA()</definedName>
    <definedName name="SHARED_FORMULA_19">NA()</definedName>
    <definedName name="SHARED_FORMULA_2">NA()</definedName>
    <definedName name="SHARED_FORMULA_20">NA()</definedName>
    <definedName name="SHARED_FORMULA_21">NA()</definedName>
    <definedName name="SHARED_FORMULA_22">NA()</definedName>
    <definedName name="SHARED_FORMULA_23">NA()</definedName>
    <definedName name="SHARED_FORMULA_24">NA()</definedName>
    <definedName name="SHARED_FORMULA_25">NA()</definedName>
    <definedName name="SHARED_FORMULA_26">NA()</definedName>
    <definedName name="SHARED_FORMULA_27">NA()</definedName>
    <definedName name="SHARED_FORMULA_28">NA()</definedName>
    <definedName name="SHARED_FORMULA_29">NA()</definedName>
    <definedName name="SHARED_FORMULA_3">NA()</definedName>
    <definedName name="SHARED_FORMULA_30">NA()</definedName>
    <definedName name="SHARED_FORMULA_31">NA()</definedName>
    <definedName name="SHARED_FORMULA_32">NA()</definedName>
    <definedName name="SHARED_FORMULA_33">NA()</definedName>
    <definedName name="SHARED_FORMULA_34">NA()</definedName>
    <definedName name="SHARED_FORMULA_35">NA()</definedName>
    <definedName name="SHARED_FORMULA_36">NA()</definedName>
    <definedName name="SHARED_FORMULA_37">NA()</definedName>
    <definedName name="SHARED_FORMULA_38">NA()</definedName>
    <definedName name="SHARED_FORMULA_39">NA()</definedName>
    <definedName name="SHARED_FORMULA_4">NA()</definedName>
    <definedName name="SHARED_FORMULA_40">NA()</definedName>
    <definedName name="SHARED_FORMULA_41">NA()</definedName>
    <definedName name="SHARED_FORMULA_42">NA()</definedName>
    <definedName name="SHARED_FORMULA_43">NA()</definedName>
    <definedName name="SHARED_FORMULA_44">NA()</definedName>
    <definedName name="SHARED_FORMULA_45">NA()</definedName>
    <definedName name="SHARED_FORMULA_46">NA()</definedName>
    <definedName name="SHARED_FORMULA_47">NA()</definedName>
    <definedName name="SHARED_FORMULA_48">NA()</definedName>
    <definedName name="SHARED_FORMULA_49">NA()</definedName>
    <definedName name="SHARED_FORMULA_5">NA()</definedName>
    <definedName name="SHARED_FORMULA_50">NA()</definedName>
    <definedName name="SHARED_FORMULA_51">NA()</definedName>
    <definedName name="SHARED_FORMULA_52">NA()</definedName>
    <definedName name="SHARED_FORMULA_53">NA()</definedName>
    <definedName name="SHARED_FORMULA_54">NA()</definedName>
    <definedName name="SHARED_FORMULA_55">NA()</definedName>
    <definedName name="SHARED_FORMULA_56">NA()</definedName>
    <definedName name="SHARED_FORMULA_57">NA()</definedName>
    <definedName name="SHARED_FORMULA_58">NA()</definedName>
    <definedName name="SHARED_FORMULA_59">NA()</definedName>
    <definedName name="SHARED_FORMULA_6">NA()</definedName>
    <definedName name="SHARED_FORMULA_60">NA()</definedName>
    <definedName name="SHARED_FORMULA_61">NA()</definedName>
    <definedName name="SHARED_FORMULA_62">NA()</definedName>
    <definedName name="SHARED_FORMULA_7">NA()</definedName>
    <definedName name="SHARED_FORMULA_8">NA()</definedName>
    <definedName name="SHARED_FORMULA_9">NA()</definedName>
    <definedName name="SISTEM1">#REF!</definedName>
    <definedName name="SISTEM2">#REF!</definedName>
    <definedName name="SUBDER">#REF!</definedName>
    <definedName name="SUBDIV">#REF!</definedName>
    <definedName name="SUBEQP">#REF!</definedName>
    <definedName name="SUBMUR">#REF!</definedName>
    <definedName name="titbeb">#REF!</definedName>
    <definedName name="TITCHAF">#REF!</definedName>
    <definedName name="TOTQTS">#REF!</definedName>
    <definedName name="TTT">#REF!</definedName>
    <definedName name="TXTEQUIP">#REF!</definedName>
    <definedName name="TXTMARCA">#REF!</definedName>
    <definedName name="TXTMOD">#REF!</definedName>
    <definedName name="TXTPOT">#REF!</definedName>
    <definedName name="WITENS">#REF!</definedName>
    <definedName name="WNMLOCAL">#REF!</definedName>
    <definedName name="WNMMUN">#REF!</definedName>
    <definedName name="WNMSERV">#REF!</definedName>
    <definedName name="XALFA">#REF!</definedName>
    <definedName name="XDATA">#REF!</definedName>
    <definedName name="XITEM">#REF!</definedName>
    <definedName name="XLOC">#REF!</definedName>
    <definedName name="xnInforme_quantos_bebedouros____bebqt__if_bebqt__0__xlQt_bebedouros_invalida___ENTER_p_reinformar__xresp__branch_rqtderv">#REF!</definedName>
    <definedName name="XNUCOPIAS">#REF!</definedName>
    <definedName name="XRESP">#REF!</definedName>
    <definedName name="XTITRES">#REF!</definedName>
  </definedNames>
  <calcPr fullCalcOnLoad="1"/>
</workbook>
</file>

<file path=xl/sharedStrings.xml><?xml version="1.0" encoding="utf-8"?>
<sst xmlns="http://schemas.openxmlformats.org/spreadsheetml/2006/main" count="225" uniqueCount="130">
  <si>
    <t>ITEM</t>
  </si>
  <si>
    <t>ORIGEM</t>
  </si>
  <si>
    <t>CÓDIGO</t>
  </si>
  <si>
    <t>DESCRIÇÃO</t>
  </si>
  <si>
    <t>UND.</t>
  </si>
  <si>
    <t>QUAN.</t>
  </si>
  <si>
    <t>VALOR UNIT.</t>
  </si>
  <si>
    <t>VALOR TOTAL</t>
  </si>
  <si>
    <t>SERVIÇOS PRELIMINARES</t>
  </si>
  <si>
    <t>ART</t>
  </si>
  <si>
    <t>UN</t>
  </si>
  <si>
    <t>MÊS</t>
  </si>
  <si>
    <t>M²</t>
  </si>
  <si>
    <t>H</t>
  </si>
  <si>
    <t>LIMPEZA DA OBRA</t>
  </si>
  <si>
    <t>SUBTOTAL ESTIMADO</t>
  </si>
  <si>
    <t xml:space="preserve">BDI </t>
  </si>
  <si>
    <t>CUSTO TOTAL ESTIMADO</t>
  </si>
  <si>
    <t>LIMPEZA PERMANENTE E FINAL DA OBRA</t>
  </si>
  <si>
    <t>CJ</t>
  </si>
  <si>
    <t>COMPOSIÇÃO</t>
  </si>
  <si>
    <t>Limpeza</t>
  </si>
  <si>
    <t>SUB-TOTAL</t>
  </si>
  <si>
    <t>CP 001</t>
  </si>
  <si>
    <t>CP 002</t>
  </si>
  <si>
    <t>CP 003</t>
  </si>
  <si>
    <t>GERAL</t>
  </si>
  <si>
    <t>ANOTAÇÃO DE RESPONSABILIDADE TÉCNICA</t>
  </si>
  <si>
    <t>PLACA DE OBRA EM CHAPA DE AÇO GALVANIZADO</t>
  </si>
  <si>
    <t>FORNECIMENTO DE FERRAMENTAS/EQUIPAMENTOS (EPI's/EPC's) E CONSUMÍVEIS</t>
  </si>
  <si>
    <t>MESTRE DE OBRAS COM ENCARGOS COMPLEMENTARES</t>
  </si>
  <si>
    <t>CREA DF</t>
  </si>
  <si>
    <t>TELA DE PVC VERDE</t>
  </si>
  <si>
    <t>LOCAÇÃO DE CONTAINER 2,30 X 6,00 M, ALT. 2,50 M, COM 1 SANITÁRIO, PARA ESCRITÓRIO COMPLETO, SEM DIVISÓRIAS INTERNAS</t>
  </si>
  <si>
    <t>TECNICO DE SEGURANÇA DO TRABALHO</t>
  </si>
  <si>
    <t>ART - PROJETOS DE ANDAIME TUBULAR</t>
  </si>
  <si>
    <t>PREPARAÇÃO DA ÁREA</t>
  </si>
  <si>
    <t xml:space="preserve">COMPOSIÇÃO </t>
  </si>
  <si>
    <t>INSTALAÇÃO DAS PLACAS DE ACM</t>
  </si>
  <si>
    <t>CP 004</t>
  </si>
  <si>
    <t>CP 006</t>
  </si>
  <si>
    <t>Taxas</t>
  </si>
  <si>
    <t>Mobilização e Desmobilização</t>
  </si>
  <si>
    <t xml:space="preserve">Despesas Administrativas </t>
  </si>
  <si>
    <t>Segurança do Trabalho</t>
  </si>
  <si>
    <t>Projetos</t>
  </si>
  <si>
    <t>ELEMENTOS DE FACHADA</t>
  </si>
  <si>
    <t>Placas Revestimento de ACM</t>
  </si>
  <si>
    <t>LOCAÇÃO DE ANDAIME TUBULAR COM 1,50 X 1,50M TORRES DE 4,00 COM ASSOALHO METALICOS E SAPATAS (4 TORRES DE 4,00M)</t>
  </si>
  <si>
    <t>M²/MÊS</t>
  </si>
  <si>
    <t>LOCAÇÃO DE CONTAINER 2,30 X 6,00 M, ALT. 2,50 M, SEM SANITÁRIO, PARA ESCRITÓRIO COMPLETO, SEM DIVISÓRIAS INTERNAS</t>
  </si>
  <si>
    <t>Demontagem/Remoção de Revestimento de ACM da Fachada e Limpeza da Subestrutura</t>
  </si>
  <si>
    <t xml:space="preserve">ENGENHEIRO CIVIL DE OBRA PLENO COM ENCARGOS COMPLEMENTARES </t>
  </si>
  <si>
    <t>CP 005</t>
  </si>
  <si>
    <t xml:space="preserve">LIMPEZA GERAL DAS ESTRUTURAS METÁLICAS, LIXAMENTO MECÂNICO, TRATAMENTO ANTICORROSIVO E PINTURA SOMENTE NAS SUPERFÍCIES DE FIXAÇÃO DOS PAINÉIS DE ACM  </t>
  </si>
  <si>
    <t>SERVIÇOS DE DESMONTAGEM / RETIRADAS DAS CHAPAS DE ACM EXISTENTES NAS FACHADAS</t>
  </si>
  <si>
    <t>TRANSPORTE DE CARGA E DESCARGA DAS PLACAS RESIDUAIS DE ACM RETIRADAS DAS FACHADAS (ATÉ 20 KM DE DISTÂNCIA)</t>
  </si>
  <si>
    <t>FACHADA BLOCO TEATRO</t>
  </si>
  <si>
    <t>FACHADAS BLOCO EDUCACIONAL - EDUSESC</t>
  </si>
  <si>
    <t>FACHADAS BLOCO PRINCIPAL</t>
  </si>
  <si>
    <t>P</t>
  </si>
  <si>
    <t>S</t>
  </si>
  <si>
    <t>T</t>
  </si>
  <si>
    <t>Z</t>
  </si>
  <si>
    <t>REPARAÇÃO DA ESTRUTURA METÁLICA EXISTENTE COM A SUBSTITUIÇÃO DAS PEÇAS DE CANTONEIRAS DE ALUMÍNIO DA FIXAÇÃO DOS PAINÉIS DE ACM (A CADA 40CM)</t>
  </si>
  <si>
    <t>TRANSPORTE DE ENTULHO EM CAÇAMBAS DE ENTULHO 5M³ (TAXAS SLU INCLUSAS)</t>
  </si>
  <si>
    <t>INSTALAÇÕES ELÉTRICAS</t>
  </si>
  <si>
    <t>Demontagem / Remoção de Revestimento de ACM da Fachada e Limpeza da Subestrutura</t>
  </si>
  <si>
    <t>CP 007</t>
  </si>
  <si>
    <t>CP 008</t>
  </si>
  <si>
    <t>Iluminação das colunas de vidro</t>
  </si>
  <si>
    <t>FORNECIMENTO E SUBSTITUIÇÃO DE LÂMPADAS DOS REFLETORES DA ILUMINAÇÃO DAS COLUNAS DE VIDRO - LÂMPADA LED PAR 38 E27 6500K 18W BIVOLT</t>
  </si>
  <si>
    <t>PAINEL DE ALUMÍNIO COMPOSTO KYNNAR 500, CONSTITUÍDO POR 2 LÂMINAS DE ALUMÍNIO DE 0,5MM DE ESPESSURA E UM NÚCLEO DE POLIETILENO MACIÇO, TENDO UMA ESPESSURA FINAL DE 4MM, SENDO O ACBAMENTO TERMOLACADO A QUENTE COM SISTEMA DE RESINA PVDF, FILME PROTETOR HEAVY DUTY (REFORÇADO), NA COR SILVER METALLIC, COM O APROVEITAMENTO DA SUB-ESTRUTURA METÁLICA DE FIXAÇÃO EXISTENTE.</t>
  </si>
  <si>
    <t>SINAPI OUT2022</t>
  </si>
  <si>
    <t>%</t>
  </si>
  <si>
    <t>01.0</t>
  </si>
  <si>
    <t>01.01</t>
  </si>
  <si>
    <t>01.01.01</t>
  </si>
  <si>
    <t>01.02</t>
  </si>
  <si>
    <t>01.02.01</t>
  </si>
  <si>
    <t>01.02.02</t>
  </si>
  <si>
    <t>01.02.03</t>
  </si>
  <si>
    <t>01.02.04</t>
  </si>
  <si>
    <t>01.02.05</t>
  </si>
  <si>
    <t>01.03</t>
  </si>
  <si>
    <t>01.03.01</t>
  </si>
  <si>
    <t>01.03.02</t>
  </si>
  <si>
    <t>01.03.03</t>
  </si>
  <si>
    <t>01.04</t>
  </si>
  <si>
    <t>01.04.01</t>
  </si>
  <si>
    <t>01.05</t>
  </si>
  <si>
    <t>01.05.01</t>
  </si>
  <si>
    <t>02.0</t>
  </si>
  <si>
    <t>02.01</t>
  </si>
  <si>
    <t>02.01.01</t>
  </si>
  <si>
    <t>02.01.02</t>
  </si>
  <si>
    <t>02.01.03</t>
  </si>
  <si>
    <t>02.01.04</t>
  </si>
  <si>
    <t>02.01.05</t>
  </si>
  <si>
    <t>03.0</t>
  </si>
  <si>
    <t>03.01</t>
  </si>
  <si>
    <t>03.01.01</t>
  </si>
  <si>
    <t>04.0</t>
  </si>
  <si>
    <t>04.01</t>
  </si>
  <si>
    <t>05.0</t>
  </si>
  <si>
    <t>05.01</t>
  </si>
  <si>
    <t>05.01.01</t>
  </si>
  <si>
    <t>05.01.02</t>
  </si>
  <si>
    <t>05.01.03</t>
  </si>
  <si>
    <t>05.01.04</t>
  </si>
  <si>
    <t>05.01.05</t>
  </si>
  <si>
    <t>06.0</t>
  </si>
  <si>
    <t>06.01</t>
  </si>
  <si>
    <t>06.01.01</t>
  </si>
  <si>
    <t>07.0</t>
  </si>
  <si>
    <t>07.01</t>
  </si>
  <si>
    <t>07.01.01</t>
  </si>
  <si>
    <t>07.01.02</t>
  </si>
  <si>
    <t>07.01.03</t>
  </si>
  <si>
    <t>07.01.04</t>
  </si>
  <si>
    <t>07.01.05</t>
  </si>
  <si>
    <t>08.0</t>
  </si>
  <si>
    <t>08.01</t>
  </si>
  <si>
    <t>08.01.01</t>
  </si>
  <si>
    <t>09.0</t>
  </si>
  <si>
    <t>09.01</t>
  </si>
  <si>
    <t>09.01.01</t>
  </si>
  <si>
    <t>10.0</t>
  </si>
  <si>
    <t>10.01</t>
  </si>
  <si>
    <t>10.01.01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</si>
</sst>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#,##0.00_);[Red]\(#,##0.00\)"/>
    <numFmt numFmtId="168" formatCode="_-&quot;R$ &quot;* #,##0.00_-;&quot;-R$ &quot;* #,##0.00_-;_-&quot;R$ &quot;* \-??_-;_-@_-"/>
    <numFmt numFmtId="169" formatCode="_-* #,##0.00_-;\-* #,##0.00_-;_-* \-??_-;_-@_-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&quot;R$&quot;\ #,##0.00"/>
    <numFmt numFmtId="182" formatCode="0.00000000"/>
    <numFmt numFmtId="183" formatCode="0.000000000"/>
    <numFmt numFmtId="184" formatCode="&quot;Ativado&quot;;&quot;Ativado&quot;;&quot;Desativado&quot;"/>
    <numFmt numFmtId="185" formatCode="#,##0.00;#,##0.00"/>
    <numFmt numFmtId="186" formatCode="_-* #,##0.0000_-;\-* #,##0.0000_-;_-* &quot;-&quot;????_-;_-@_-"/>
    <numFmt numFmtId="187" formatCode="_-* #,##0.0_-;\-* #,##0.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5" fillId="42" borderId="5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8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13" fillId="50" borderId="0" applyNumberFormat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Alignment="0" applyProtection="0"/>
    <xf numFmtId="0" fontId="14" fillId="39" borderId="12" applyNumberFormat="0" applyAlignment="0" applyProtection="0"/>
    <xf numFmtId="9" fontId="17" fillId="0" borderId="0">
      <alignment/>
      <protection/>
    </xf>
    <xf numFmtId="9" fontId="0" fillId="0" borderId="0" applyFill="0" applyBorder="0" applyAlignment="0" applyProtection="0"/>
    <xf numFmtId="0" fontId="42" fillId="54" borderId="0" applyNumberFormat="0" applyBorder="0" applyAlignment="0" applyProtection="0"/>
    <xf numFmtId="0" fontId="43" fillId="40" borderId="13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43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right" vertical="center"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4" fontId="19" fillId="0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168" fontId="19" fillId="0" borderId="21" xfId="83" applyFont="1" applyFill="1" applyBorder="1" applyAlignment="1">
      <alignment horizontal="right" vertical="center"/>
    </xf>
    <xf numFmtId="0" fontId="18" fillId="55" borderId="21" xfId="0" applyFont="1" applyFill="1" applyBorder="1" applyAlignment="1">
      <alignment vertical="center"/>
    </xf>
    <xf numFmtId="0" fontId="18" fillId="56" borderId="21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4" fontId="19" fillId="0" borderId="21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7" fontId="18" fillId="56" borderId="21" xfId="0" applyNumberFormat="1" applyFont="1" applyFill="1" applyBorder="1" applyAlignment="1" applyProtection="1">
      <alignment vertical="center"/>
      <protection hidden="1"/>
    </xf>
    <xf numFmtId="168" fontId="18" fillId="56" borderId="21" xfId="83" applyFont="1" applyFill="1" applyBorder="1" applyAlignment="1">
      <alignment horizontal="right" vertical="center"/>
    </xf>
    <xf numFmtId="10" fontId="18" fillId="0" borderId="21" xfId="0" applyNumberFormat="1" applyFont="1" applyFill="1" applyBorder="1" applyAlignment="1">
      <alignment horizontal="right" vertical="center" wrapText="1"/>
    </xf>
    <xf numFmtId="168" fontId="19" fillId="0" borderId="21" xfId="83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8" xfId="0" applyFont="1" applyBorder="1" applyAlignment="1">
      <alignment vertical="center" wrapText="1"/>
    </xf>
    <xf numFmtId="167" fontId="23" fillId="56" borderId="21" xfId="0" applyNumberFormat="1" applyFont="1" applyFill="1" applyBorder="1" applyAlignment="1" applyProtection="1">
      <alignment vertical="center"/>
      <protection hidden="1"/>
    </xf>
    <xf numFmtId="168" fontId="23" fillId="56" borderId="21" xfId="83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67" fontId="23" fillId="55" borderId="18" xfId="0" applyNumberFormat="1" applyFont="1" applyFill="1" applyBorder="1" applyAlignment="1" applyProtection="1">
      <alignment vertical="center" wrapText="1"/>
      <protection hidden="1"/>
    </xf>
    <xf numFmtId="167" fontId="23" fillId="55" borderId="19" xfId="0" applyNumberFormat="1" applyFont="1" applyFill="1" applyBorder="1" applyAlignment="1" applyProtection="1">
      <alignment vertical="center" wrapText="1"/>
      <protection hidden="1"/>
    </xf>
    <xf numFmtId="167" fontId="23" fillId="55" borderId="20" xfId="0" applyNumberFormat="1" applyFont="1" applyFill="1" applyBorder="1" applyAlignment="1" applyProtection="1">
      <alignment vertical="center" wrapText="1"/>
      <protection hidden="1"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justify" vertical="center" wrapText="1"/>
    </xf>
    <xf numFmtId="2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8" fontId="18" fillId="0" borderId="0" xfId="83" applyFont="1" applyFill="1" applyBorder="1" applyAlignment="1">
      <alignment horizontal="right" vertical="center"/>
    </xf>
    <xf numFmtId="1" fontId="19" fillId="0" borderId="0" xfId="0" applyNumberFormat="1" applyFont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justify"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0" fontId="18" fillId="56" borderId="25" xfId="0" applyFont="1" applyFill="1" applyBorder="1" applyAlignment="1">
      <alignment vertical="center"/>
    </xf>
    <xf numFmtId="168" fontId="18" fillId="56" borderId="26" xfId="83" applyFont="1" applyFill="1" applyBorder="1" applyAlignment="1">
      <alignment horizontal="right" vertical="center"/>
    </xf>
    <xf numFmtId="0" fontId="18" fillId="55" borderId="25" xfId="0" applyFont="1" applyFill="1" applyBorder="1" applyAlignment="1">
      <alignment vertical="center"/>
    </xf>
    <xf numFmtId="168" fontId="23" fillId="55" borderId="26" xfId="83" applyFont="1" applyFill="1" applyBorder="1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8" fillId="0" borderId="27" xfId="0" applyFont="1" applyFill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168" fontId="19" fillId="0" borderId="26" xfId="83" applyFont="1" applyFill="1" applyBorder="1" applyAlignment="1">
      <alignment horizontal="right" vertical="center"/>
    </xf>
    <xf numFmtId="168" fontId="23" fillId="56" borderId="26" xfId="83" applyFont="1" applyFill="1" applyBorder="1" applyAlignment="1">
      <alignment horizontal="right" vertical="center"/>
    </xf>
    <xf numFmtId="0" fontId="18" fillId="0" borderId="27" xfId="0" applyFont="1" applyBorder="1" applyAlignment="1">
      <alignment vertical="center" wrapText="1"/>
    </xf>
    <xf numFmtId="0" fontId="18" fillId="0" borderId="25" xfId="0" applyFont="1" applyFill="1" applyBorder="1" applyAlignment="1">
      <alignment horizontal="left" vertical="center"/>
    </xf>
    <xf numFmtId="168" fontId="18" fillId="0" borderId="26" xfId="83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10" fontId="18" fillId="0" borderId="29" xfId="0" applyNumberFormat="1" applyFont="1" applyFill="1" applyBorder="1" applyAlignment="1">
      <alignment horizontal="right" vertical="center" wrapText="1"/>
    </xf>
    <xf numFmtId="168" fontId="18" fillId="0" borderId="30" xfId="83" applyFont="1" applyFill="1" applyBorder="1" applyAlignment="1">
      <alignment horizontal="right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Comma 2" xfId="64"/>
    <cellStyle name="Currency 2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put" xfId="81"/>
    <cellStyle name="Linked Cell" xfId="82"/>
    <cellStyle name="Currency" xfId="83"/>
    <cellStyle name="Currency [0]" xfId="84"/>
    <cellStyle name="Neutral" xfId="85"/>
    <cellStyle name="Neutro" xfId="86"/>
    <cellStyle name="Normal 2" xfId="87"/>
    <cellStyle name="Normal 3" xfId="88"/>
    <cellStyle name="Nota" xfId="89"/>
    <cellStyle name="Note" xfId="90"/>
    <cellStyle name="Output" xfId="91"/>
    <cellStyle name="Percent" xfId="92"/>
    <cellStyle name="Porcentagem 2" xfId="93"/>
    <cellStyle name="Ruim" xfId="94"/>
    <cellStyle name="Saída" xfId="95"/>
    <cellStyle name="Comma [0]" xfId="96"/>
    <cellStyle name="Separador de milhares 2" xfId="97"/>
    <cellStyle name="Separador de milhares 3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Comma" xfId="108"/>
    <cellStyle name="Warning Text" xfId="109"/>
  </cellStyles>
  <dxfs count="4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no\C\Clientes\Santa%20Helena\Margarida%20Costa%20Pinto\Planilha%20instala&#231;&#245;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no\C\Souza%20Gama\Obras%20Souza%20Gama\Senai\Convite%20006_05\Planilha%20de%20ven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no\C\Empresa\Souza%20Gama\Pacto\CERB%20-%20Jaguarari\Material%20recebido\ANEXO%20IV%20-%20OR&#199;AMENTO%20ESTIMADO%20COM%20PRE&#199;OS\Volume%20XI%20-%20Or&#231;amenta&#231;&#227;o\Jaguarari_Or&#231;amento\HIS-JGR-EC-OR-%20Elevat&#243;r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100703.SETDIS.000\Desktop\OR&#199;AMENTO2\C\EXCEL\PROPOSTA\STP-P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energia"/>
      <sheetName val="Elétricas"/>
      <sheetName val="Tv a cabo - telefone"/>
      <sheetName val="Pára-raios"/>
      <sheetName val="Água fria"/>
      <sheetName val="Água quente"/>
      <sheetName val="Irrigação"/>
      <sheetName val="Águas pluviais e esgoto"/>
      <sheetName val="Registros e válvulas"/>
      <sheetName val="Louças e metais"/>
      <sheetName val="Aquecedores, bombas e tanques"/>
      <sheetName val="Piscina"/>
      <sheetName val="GLP"/>
      <sheetName val="Encargos Sociais"/>
      <sheetName val="Resumo"/>
      <sheetName val="Composições (3)"/>
      <sheetName val="Composições (2)"/>
      <sheetName val="Insumos"/>
      <sheetName val="Composições"/>
      <sheetName val="Curva Serviços"/>
      <sheetName val="Planilha Serviços"/>
      <sheetName val="Planilha de Materiais"/>
      <sheetName val="Planilha de Resumo"/>
      <sheetName val="Educação ambiental"/>
      <sheetName val="Despesas Indiretas"/>
      <sheetName val="Fechamento"/>
      <sheetName val="Curva ABC Insumos"/>
      <sheetName val="Curva ABC Serviços"/>
      <sheetName val="equalização"/>
      <sheetName val="CACAAB"/>
      <sheetName val="CCET"/>
      <sheetName val="Composições novas"/>
      <sheetName val="Planilha de custo"/>
      <sheetName val="Planilha de Opções"/>
      <sheetName val="Planilha do M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º 01"/>
      <sheetName val="Nº 02"/>
      <sheetName val="Nº 03"/>
      <sheetName val="Nº 04"/>
      <sheetName val="Nº 05"/>
      <sheetName val="Nº 06"/>
      <sheetName val="Nº 07"/>
      <sheetName val="Nº 08"/>
      <sheetName val="Composições (3)"/>
      <sheetName val="Composições (2)"/>
      <sheetName val="Insumos"/>
      <sheetName val="Composições"/>
      <sheetName val="Curva Serviços"/>
      <sheetName val="Planilha Serviços"/>
      <sheetName val="Planilha de Materiais"/>
      <sheetName val="Planilha de Resumo"/>
      <sheetName val="Educação ambiental"/>
      <sheetName val="Despesas Indiretas"/>
      <sheetName val="Fechamento"/>
      <sheetName val="Curva ABC Insumos"/>
      <sheetName val="Curva ABC Serviços"/>
      <sheetName val="equalizaçã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HIS-JGA-OR-SER EE1"/>
      <sheetName val="HIS-JGA-OR-MAT EE1 "/>
      <sheetName val="HIS-JGA-OR-SER EE2"/>
      <sheetName val="HIS-JGA-OR-MAT EE2"/>
      <sheetName val="Composições (3)"/>
      <sheetName val="Composições (2)"/>
      <sheetName val="Insumos"/>
      <sheetName val="Composições"/>
      <sheetName val="Curva Serviços"/>
      <sheetName val="Planilha Serviços"/>
      <sheetName val="Planilha de Materiais"/>
      <sheetName val="Planilha de Resumo"/>
      <sheetName val="Educação ambiental"/>
      <sheetName val="Despesas Indiretas"/>
      <sheetName val="Fechamento"/>
      <sheetName val="Curva ABC Insumos"/>
      <sheetName val="Curva ABC Serviços"/>
      <sheetName val="equalizaçã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to"/>
      <sheetName val="orçamto (2)"/>
      <sheetName val="abc "/>
      <sheetName val="ABC-2"/>
      <sheetName val="DI-STP - PMS"/>
      <sheetName val="Composições (3)"/>
      <sheetName val="Composições (2)"/>
      <sheetName val="Insumos"/>
      <sheetName val="Composições"/>
      <sheetName val="Curva Serviços"/>
      <sheetName val="Planilha Serviços"/>
      <sheetName val="Planilha de Materiais"/>
      <sheetName val="Planilha de Resumo"/>
      <sheetName val="Educação ambiental"/>
      <sheetName val="Despesas Indiretas"/>
      <sheetName val="Fechamento"/>
      <sheetName val="Curva ABC Insumos"/>
      <sheetName val="Curva ABC Serviços"/>
      <sheetName val="equalização"/>
      <sheetName val="DI-STP - PMS:Curva Serviço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Zeros="0" tabSelected="1" view="pageBreakPreview" zoomScale="115" zoomScaleNormal="115" zoomScaleSheetLayoutView="115" zoomScalePageLayoutView="85" workbookViewId="0" topLeftCell="A1">
      <selection activeCell="D11" sqref="D11"/>
    </sheetView>
  </sheetViews>
  <sheetFormatPr defaultColWidth="11.57421875" defaultRowHeight="25.5" customHeight="1"/>
  <cols>
    <col min="1" max="1" width="14.8515625" style="1" customWidth="1"/>
    <col min="2" max="2" width="18.00390625" style="2" customWidth="1"/>
    <col min="3" max="3" width="14.8515625" style="2" customWidth="1"/>
    <col min="4" max="4" width="92.00390625" style="3" customWidth="1"/>
    <col min="5" max="5" width="12.57421875" style="2" customWidth="1"/>
    <col min="6" max="6" width="11.57421875" style="4" customWidth="1"/>
    <col min="7" max="7" width="19.8515625" style="5" bestFit="1" customWidth="1"/>
    <col min="8" max="8" width="21.00390625" style="5" bestFit="1" customWidth="1"/>
    <col min="9" max="9" width="3.28125" style="5" hidden="1" customWidth="1"/>
    <col min="10" max="10" width="2.421875" style="5" hidden="1" customWidth="1"/>
    <col min="11" max="11" width="2.28125" style="5" hidden="1" customWidth="1"/>
    <col min="12" max="12" width="2.421875" style="5" hidden="1" customWidth="1"/>
    <col min="13" max="13" width="16.57421875" style="22" customWidth="1"/>
    <col min="14" max="14" width="12.00390625" style="9" bestFit="1" customWidth="1"/>
    <col min="15" max="16384" width="11.57421875" style="9" customWidth="1"/>
  </cols>
  <sheetData>
    <row r="1" spans="1:13" s="2" customFormat="1" ht="26.25" customHeight="1">
      <c r="A1" s="47" t="s">
        <v>0</v>
      </c>
      <c r="B1" s="48" t="s">
        <v>1</v>
      </c>
      <c r="C1" s="49" t="s">
        <v>2</v>
      </c>
      <c r="D1" s="49" t="s">
        <v>3</v>
      </c>
      <c r="E1" s="48" t="s">
        <v>4</v>
      </c>
      <c r="F1" s="50" t="s">
        <v>5</v>
      </c>
      <c r="G1" s="51" t="s">
        <v>6</v>
      </c>
      <c r="H1" s="52" t="s">
        <v>7</v>
      </c>
      <c r="I1" s="2" t="s">
        <v>60</v>
      </c>
      <c r="J1" s="2" t="s">
        <v>61</v>
      </c>
      <c r="K1" s="2" t="s">
        <v>62</v>
      </c>
      <c r="L1" s="2" t="s">
        <v>63</v>
      </c>
      <c r="M1" s="21"/>
    </row>
    <row r="2" spans="1:13" ht="26.25" customHeight="1">
      <c r="A2" s="53"/>
      <c r="B2" s="15"/>
      <c r="C2" s="15"/>
      <c r="D2" s="23" t="s">
        <v>26</v>
      </c>
      <c r="E2" s="23" t="s">
        <v>22</v>
      </c>
      <c r="F2" s="23"/>
      <c r="G2" s="24">
        <f>SUM(H2:H20)/2</f>
        <v>0</v>
      </c>
      <c r="H2" s="54"/>
      <c r="I2" s="2"/>
      <c r="J2" s="2"/>
      <c r="K2" s="2"/>
      <c r="L2" s="2"/>
      <c r="M2" s="2"/>
    </row>
    <row r="3" spans="1:13" ht="26.25" customHeight="1">
      <c r="A3" s="55" t="s">
        <v>75</v>
      </c>
      <c r="B3" s="14"/>
      <c r="C3" s="14"/>
      <c r="D3" s="32" t="s">
        <v>8</v>
      </c>
      <c r="E3" s="33"/>
      <c r="F3" s="33"/>
      <c r="G3" s="34"/>
      <c r="H3" s="56">
        <f>SUM(H4:H20)</f>
        <v>0</v>
      </c>
      <c r="I3" s="40">
        <f>IF($L3="P",I2+1,I2)</f>
        <v>0</v>
      </c>
      <c r="J3" s="40">
        <f>IF(OR($L3="Z",$L3="P"),0,IF($L3="S",J2+1,J2))</f>
        <v>1</v>
      </c>
      <c r="K3" s="2">
        <f>IF(OR($L3="Z",$L3="P",$L3="S"),0,IF($L3="T",K2+1,K2))</f>
        <v>0</v>
      </c>
      <c r="L3" s="2" t="str">
        <f>IF(AND(G3&lt;&gt;0,B3=0,C3=0,H3=0),"Z",IF(AND(G3=0,B3=0,C3=0,H3&lt;&gt;0),"P",IF(AND(G3=0,B3=0,C3=0,H3=0),"S",IF(AND(G3&lt;&gt;0,B3&lt;&gt;0,C3&lt;&gt;0,H3&lt;&gt;0),"T"))))</f>
        <v>S</v>
      </c>
      <c r="M3" s="2"/>
    </row>
    <row r="4" spans="1:12" ht="26.25" customHeight="1">
      <c r="A4" s="57" t="s">
        <v>76</v>
      </c>
      <c r="B4" s="7"/>
      <c r="C4" s="8"/>
      <c r="D4" s="28" t="s">
        <v>41</v>
      </c>
      <c r="E4" s="7"/>
      <c r="F4" s="7"/>
      <c r="G4" s="7"/>
      <c r="H4" s="58">
        <f>F4*G4</f>
        <v>0</v>
      </c>
      <c r="I4" s="40">
        <f aca="true" t="shared" si="0" ref="I4:I62">IF($L4="P",I3+1,I3)</f>
        <v>0</v>
      </c>
      <c r="J4" s="40">
        <f aca="true" t="shared" si="1" ref="J4:J62">IF(OR($L4="Z",$L4="P"),0,IF($L4="S",J3+1,J3))</f>
        <v>2</v>
      </c>
      <c r="K4" s="2">
        <f aca="true" t="shared" si="2" ref="K4:K62">IF(OR($L4="Z",$L4="P",$L4="S"),0,IF($L4="T",K3+1,K3))</f>
        <v>0</v>
      </c>
      <c r="L4" s="2" t="str">
        <f aca="true" t="shared" si="3" ref="L4:L62">IF(AND(G4&lt;&gt;0,B4=0,C4=0,H4=0),"Z",IF(AND(G4=0,B4=0,C4=0,H4&lt;&gt;0),"P",IF(AND(G4=0,B4=0,C4=0,H4=0),"S",IF(AND(G4&lt;&gt;0,B4&lt;&gt;0,C4&lt;&gt;0,H4&lt;&gt;0),"T"))))</f>
        <v>S</v>
      </c>
    </row>
    <row r="5" spans="1:12" ht="26.25" customHeight="1">
      <c r="A5" s="59" t="s">
        <v>77</v>
      </c>
      <c r="B5" s="42" t="s">
        <v>31</v>
      </c>
      <c r="C5" s="42" t="s">
        <v>9</v>
      </c>
      <c r="D5" s="10" t="s">
        <v>27</v>
      </c>
      <c r="E5" s="11" t="s">
        <v>10</v>
      </c>
      <c r="F5" s="12">
        <v>2</v>
      </c>
      <c r="G5" s="13"/>
      <c r="H5" s="60">
        <f>ROUND(F5*G5,2)</f>
        <v>0</v>
      </c>
      <c r="I5" s="40">
        <f t="shared" si="0"/>
        <v>0</v>
      </c>
      <c r="J5" s="40">
        <f t="shared" si="1"/>
        <v>2</v>
      </c>
      <c r="K5" s="2">
        <f t="shared" si="2"/>
        <v>0</v>
      </c>
      <c r="L5" s="2" t="b">
        <f t="shared" si="3"/>
        <v>0</v>
      </c>
    </row>
    <row r="6" spans="1:12" ht="26.25" customHeight="1">
      <c r="A6" s="57" t="s">
        <v>78</v>
      </c>
      <c r="B6" s="7"/>
      <c r="C6" s="8"/>
      <c r="D6" s="28" t="s">
        <v>42</v>
      </c>
      <c r="E6" s="7"/>
      <c r="F6" s="7"/>
      <c r="G6" s="7"/>
      <c r="H6" s="58"/>
      <c r="I6" s="40">
        <f t="shared" si="0"/>
        <v>0</v>
      </c>
      <c r="J6" s="40">
        <f t="shared" si="1"/>
        <v>3</v>
      </c>
      <c r="K6" s="2">
        <f t="shared" si="2"/>
        <v>0</v>
      </c>
      <c r="L6" s="2" t="str">
        <f t="shared" si="3"/>
        <v>S</v>
      </c>
    </row>
    <row r="7" spans="1:13" ht="26.25" customHeight="1">
      <c r="A7" s="59" t="s">
        <v>79</v>
      </c>
      <c r="B7" s="16" t="s">
        <v>73</v>
      </c>
      <c r="C7" s="20">
        <v>4813</v>
      </c>
      <c r="D7" s="17" t="s">
        <v>28</v>
      </c>
      <c r="E7" s="18" t="s">
        <v>12</v>
      </c>
      <c r="F7" s="19">
        <v>6</v>
      </c>
      <c r="G7" s="26"/>
      <c r="H7" s="60">
        <f>ROUND(F7*G7,2)</f>
        <v>0</v>
      </c>
      <c r="I7" s="40">
        <f t="shared" si="0"/>
        <v>0</v>
      </c>
      <c r="J7" s="40">
        <f t="shared" si="1"/>
        <v>3</v>
      </c>
      <c r="K7" s="2">
        <f t="shared" si="2"/>
        <v>0</v>
      </c>
      <c r="L7" s="2" t="b">
        <f t="shared" si="3"/>
        <v>0</v>
      </c>
      <c r="M7" s="31"/>
    </row>
    <row r="8" spans="1:13" ht="33" customHeight="1">
      <c r="A8" s="59" t="s">
        <v>80</v>
      </c>
      <c r="B8" s="16" t="s">
        <v>73</v>
      </c>
      <c r="C8" s="20">
        <v>10527</v>
      </c>
      <c r="D8" s="36" t="s">
        <v>48</v>
      </c>
      <c r="E8" s="18" t="s">
        <v>49</v>
      </c>
      <c r="F8" s="19">
        <f>60*4</f>
        <v>240</v>
      </c>
      <c r="G8" s="26"/>
      <c r="H8" s="60">
        <f>ROUND(F8*G8,2)</f>
        <v>0</v>
      </c>
      <c r="I8" s="40">
        <f t="shared" si="0"/>
        <v>0</v>
      </c>
      <c r="J8" s="40">
        <f t="shared" si="1"/>
        <v>3</v>
      </c>
      <c r="K8" s="2">
        <f t="shared" si="2"/>
        <v>0</v>
      </c>
      <c r="L8" s="2" t="b">
        <f t="shared" si="3"/>
        <v>0</v>
      </c>
      <c r="M8" s="31"/>
    </row>
    <row r="9" spans="1:13" ht="26.25" customHeight="1">
      <c r="A9" s="59" t="s">
        <v>81</v>
      </c>
      <c r="B9" s="16" t="s">
        <v>73</v>
      </c>
      <c r="C9" s="20">
        <v>97062</v>
      </c>
      <c r="D9" s="17" t="s">
        <v>32</v>
      </c>
      <c r="E9" s="18" t="s">
        <v>12</v>
      </c>
      <c r="F9" s="19">
        <v>200</v>
      </c>
      <c r="G9" s="26"/>
      <c r="H9" s="60">
        <f>ROUND(F9*G9,2)</f>
        <v>0</v>
      </c>
      <c r="I9" s="40">
        <f t="shared" si="0"/>
        <v>0</v>
      </c>
      <c r="J9" s="40">
        <f t="shared" si="1"/>
        <v>3</v>
      </c>
      <c r="K9" s="2">
        <f t="shared" si="2"/>
        <v>0</v>
      </c>
      <c r="L9" s="2" t="b">
        <f t="shared" si="3"/>
        <v>0</v>
      </c>
      <c r="M9" s="31"/>
    </row>
    <row r="10" spans="1:13" ht="33" customHeight="1">
      <c r="A10" s="59" t="s">
        <v>82</v>
      </c>
      <c r="B10" s="16" t="s">
        <v>73</v>
      </c>
      <c r="C10" s="20">
        <v>10775</v>
      </c>
      <c r="D10" s="36" t="s">
        <v>33</v>
      </c>
      <c r="E10" s="18" t="s">
        <v>11</v>
      </c>
      <c r="F10" s="19">
        <v>4</v>
      </c>
      <c r="G10" s="26"/>
      <c r="H10" s="60">
        <f>ROUND(F10*G10,2)</f>
        <v>0</v>
      </c>
      <c r="I10" s="40">
        <f t="shared" si="0"/>
        <v>0</v>
      </c>
      <c r="J10" s="40">
        <f t="shared" si="1"/>
        <v>3</v>
      </c>
      <c r="K10" s="2">
        <f t="shared" si="2"/>
        <v>0</v>
      </c>
      <c r="L10" s="2" t="b">
        <f t="shared" si="3"/>
        <v>0</v>
      </c>
      <c r="M10" s="31"/>
    </row>
    <row r="11" spans="1:13" ht="33" customHeight="1">
      <c r="A11" s="59" t="s">
        <v>83</v>
      </c>
      <c r="B11" s="16" t="s">
        <v>73</v>
      </c>
      <c r="C11" s="20">
        <v>10776</v>
      </c>
      <c r="D11" s="36" t="s">
        <v>50</v>
      </c>
      <c r="E11" s="18" t="s">
        <v>11</v>
      </c>
      <c r="F11" s="19">
        <v>4</v>
      </c>
      <c r="G11" s="26"/>
      <c r="H11" s="60">
        <f>ROUND(F11*G11,2)</f>
        <v>0</v>
      </c>
      <c r="I11" s="40">
        <f t="shared" si="0"/>
        <v>0</v>
      </c>
      <c r="J11" s="40">
        <f t="shared" si="1"/>
        <v>3</v>
      </c>
      <c r="K11" s="2">
        <f t="shared" si="2"/>
        <v>0</v>
      </c>
      <c r="L11" s="2" t="b">
        <f t="shared" si="3"/>
        <v>0</v>
      </c>
      <c r="M11" s="31"/>
    </row>
    <row r="12" spans="1:12" ht="26.25" customHeight="1">
      <c r="A12" s="57" t="s">
        <v>84</v>
      </c>
      <c r="B12" s="7"/>
      <c r="C12" s="8"/>
      <c r="D12" s="28" t="s">
        <v>43</v>
      </c>
      <c r="E12" s="7"/>
      <c r="F12" s="7"/>
      <c r="G12" s="7"/>
      <c r="H12" s="58"/>
      <c r="I12" s="40">
        <f t="shared" si="0"/>
        <v>0</v>
      </c>
      <c r="J12" s="40">
        <f t="shared" si="1"/>
        <v>4</v>
      </c>
      <c r="K12" s="2">
        <f t="shared" si="2"/>
        <v>0</v>
      </c>
      <c r="L12" s="2" t="str">
        <f t="shared" si="3"/>
        <v>S</v>
      </c>
    </row>
    <row r="13" spans="1:13" ht="26.25" customHeight="1">
      <c r="A13" s="59" t="s">
        <v>85</v>
      </c>
      <c r="B13" s="16" t="s">
        <v>73</v>
      </c>
      <c r="C13" s="20">
        <v>90778</v>
      </c>
      <c r="D13" s="17" t="s">
        <v>52</v>
      </c>
      <c r="E13" s="18" t="s">
        <v>13</v>
      </c>
      <c r="F13" s="19">
        <v>352</v>
      </c>
      <c r="G13" s="26"/>
      <c r="H13" s="60">
        <f>ROUND(F13*G13,2)</f>
        <v>0</v>
      </c>
      <c r="I13" s="40">
        <f t="shared" si="0"/>
        <v>0</v>
      </c>
      <c r="J13" s="40">
        <f t="shared" si="1"/>
        <v>4</v>
      </c>
      <c r="K13" s="2">
        <f t="shared" si="2"/>
        <v>0</v>
      </c>
      <c r="L13" s="2" t="b">
        <f t="shared" si="3"/>
        <v>0</v>
      </c>
      <c r="M13" s="31"/>
    </row>
    <row r="14" spans="1:13" ht="26.25" customHeight="1">
      <c r="A14" s="59" t="s">
        <v>86</v>
      </c>
      <c r="B14" s="16" t="s">
        <v>73</v>
      </c>
      <c r="C14" s="20">
        <v>94295</v>
      </c>
      <c r="D14" s="17" t="s">
        <v>30</v>
      </c>
      <c r="E14" s="18" t="s">
        <v>11</v>
      </c>
      <c r="F14" s="19">
        <v>4</v>
      </c>
      <c r="G14" s="26"/>
      <c r="H14" s="60">
        <f>ROUND(F14*G14,2)</f>
        <v>0</v>
      </c>
      <c r="I14" s="40">
        <f t="shared" si="0"/>
        <v>0</v>
      </c>
      <c r="J14" s="40">
        <f t="shared" si="1"/>
        <v>4</v>
      </c>
      <c r="K14" s="2">
        <f t="shared" si="2"/>
        <v>0</v>
      </c>
      <c r="L14" s="2" t="b">
        <f t="shared" si="3"/>
        <v>0</v>
      </c>
      <c r="M14" s="31"/>
    </row>
    <row r="15" spans="1:13" ht="26.25" customHeight="1">
      <c r="A15" s="59" t="s">
        <v>87</v>
      </c>
      <c r="B15" s="16" t="s">
        <v>73</v>
      </c>
      <c r="C15" s="20">
        <v>100309</v>
      </c>
      <c r="D15" s="17" t="s">
        <v>34</v>
      </c>
      <c r="E15" s="18" t="s">
        <v>13</v>
      </c>
      <c r="F15" s="19">
        <v>176</v>
      </c>
      <c r="G15" s="26"/>
      <c r="H15" s="60">
        <f>ROUND(F15*G15,2)</f>
        <v>0</v>
      </c>
      <c r="I15" s="40">
        <f t="shared" si="0"/>
        <v>0</v>
      </c>
      <c r="J15" s="40">
        <f t="shared" si="1"/>
        <v>4</v>
      </c>
      <c r="K15" s="2">
        <f t="shared" si="2"/>
        <v>0</v>
      </c>
      <c r="L15" s="2" t="b">
        <f t="shared" si="3"/>
        <v>0</v>
      </c>
      <c r="M15" s="31"/>
    </row>
    <row r="16" spans="1:12" ht="26.25" customHeight="1">
      <c r="A16" s="57" t="s">
        <v>88</v>
      </c>
      <c r="B16" s="7"/>
      <c r="C16" s="8"/>
      <c r="D16" s="28" t="s">
        <v>44</v>
      </c>
      <c r="E16" s="7"/>
      <c r="F16" s="7"/>
      <c r="G16" s="7"/>
      <c r="H16" s="58"/>
      <c r="I16" s="40">
        <f t="shared" si="0"/>
        <v>0</v>
      </c>
      <c r="J16" s="40">
        <f t="shared" si="1"/>
        <v>5</v>
      </c>
      <c r="K16" s="2">
        <f t="shared" si="2"/>
        <v>0</v>
      </c>
      <c r="L16" s="2" t="str">
        <f t="shared" si="3"/>
        <v>S</v>
      </c>
    </row>
    <row r="17" spans="1:13" ht="26.25" customHeight="1">
      <c r="A17" s="59" t="s">
        <v>89</v>
      </c>
      <c r="B17" s="16" t="s">
        <v>20</v>
      </c>
      <c r="C17" s="20" t="s">
        <v>23</v>
      </c>
      <c r="D17" s="17" t="s">
        <v>29</v>
      </c>
      <c r="E17" s="18" t="s">
        <v>19</v>
      </c>
      <c r="F17" s="19">
        <v>8</v>
      </c>
      <c r="G17" s="26"/>
      <c r="H17" s="60">
        <f>ROUND(F17*G17,2)</f>
        <v>0</v>
      </c>
      <c r="I17" s="40">
        <f t="shared" si="0"/>
        <v>0</v>
      </c>
      <c r="J17" s="40">
        <f t="shared" si="1"/>
        <v>5</v>
      </c>
      <c r="K17" s="2">
        <f t="shared" si="2"/>
        <v>0</v>
      </c>
      <c r="L17" s="2" t="b">
        <f t="shared" si="3"/>
        <v>0</v>
      </c>
      <c r="M17" s="31"/>
    </row>
    <row r="18" spans="1:12" ht="26.25" customHeight="1">
      <c r="A18" s="57" t="s">
        <v>90</v>
      </c>
      <c r="B18" s="7"/>
      <c r="C18" s="8"/>
      <c r="D18" s="28" t="s">
        <v>45</v>
      </c>
      <c r="E18" s="7"/>
      <c r="F18" s="7"/>
      <c r="G18" s="7"/>
      <c r="H18" s="58"/>
      <c r="I18" s="40">
        <f t="shared" si="0"/>
        <v>0</v>
      </c>
      <c r="J18" s="40">
        <f t="shared" si="1"/>
        <v>6</v>
      </c>
      <c r="K18" s="2">
        <f t="shared" si="2"/>
        <v>0</v>
      </c>
      <c r="L18" s="2" t="str">
        <f t="shared" si="3"/>
        <v>S</v>
      </c>
    </row>
    <row r="19" spans="1:13" ht="26.25" customHeight="1">
      <c r="A19" s="59" t="s">
        <v>91</v>
      </c>
      <c r="B19" s="41" t="s">
        <v>31</v>
      </c>
      <c r="C19" s="42" t="s">
        <v>9</v>
      </c>
      <c r="D19" s="17" t="s">
        <v>35</v>
      </c>
      <c r="E19" s="18" t="s">
        <v>10</v>
      </c>
      <c r="F19" s="19">
        <v>1</v>
      </c>
      <c r="G19" s="26"/>
      <c r="H19" s="60">
        <f>ROUND(F19*G19,2)</f>
        <v>0</v>
      </c>
      <c r="I19" s="40">
        <f t="shared" si="0"/>
        <v>0</v>
      </c>
      <c r="J19" s="40">
        <f t="shared" si="1"/>
        <v>6</v>
      </c>
      <c r="K19" s="2">
        <f t="shared" si="2"/>
        <v>0</v>
      </c>
      <c r="L19" s="2" t="b">
        <f t="shared" si="3"/>
        <v>0</v>
      </c>
      <c r="M19" s="31"/>
    </row>
    <row r="20" spans="1:13" ht="26.25" customHeight="1">
      <c r="A20" s="53"/>
      <c r="B20" s="15"/>
      <c r="C20" s="15"/>
      <c r="D20" s="29" t="s">
        <v>59</v>
      </c>
      <c r="E20" s="29" t="s">
        <v>22</v>
      </c>
      <c r="F20" s="29"/>
      <c r="G20" s="30">
        <f>SUM(H21:H34)/2</f>
        <v>0</v>
      </c>
      <c r="H20" s="61"/>
      <c r="I20" s="40">
        <f t="shared" si="0"/>
        <v>0</v>
      </c>
      <c r="J20" s="40">
        <f t="shared" si="1"/>
        <v>7</v>
      </c>
      <c r="K20" s="2">
        <f t="shared" si="2"/>
        <v>0</v>
      </c>
      <c r="L20" s="2" t="str">
        <f t="shared" si="3"/>
        <v>S</v>
      </c>
      <c r="M20" s="31"/>
    </row>
    <row r="21" spans="1:13" ht="26.25" customHeight="1">
      <c r="A21" s="55" t="s">
        <v>92</v>
      </c>
      <c r="B21" s="14"/>
      <c r="C21" s="14"/>
      <c r="D21" s="32" t="s">
        <v>36</v>
      </c>
      <c r="E21" s="33"/>
      <c r="F21" s="33"/>
      <c r="G21" s="34"/>
      <c r="H21" s="56">
        <f>SUM(H23:H27)</f>
        <v>0</v>
      </c>
      <c r="I21" s="40">
        <f t="shared" si="0"/>
        <v>0</v>
      </c>
      <c r="J21" s="40">
        <f t="shared" si="1"/>
        <v>8</v>
      </c>
      <c r="K21" s="2">
        <f t="shared" si="2"/>
        <v>0</v>
      </c>
      <c r="L21" s="2" t="str">
        <f t="shared" si="3"/>
        <v>S</v>
      </c>
      <c r="M21" s="31"/>
    </row>
    <row r="22" spans="1:12" ht="26.25" customHeight="1">
      <c r="A22" s="57" t="s">
        <v>93</v>
      </c>
      <c r="B22" s="7"/>
      <c r="C22" s="8"/>
      <c r="D22" s="28" t="s">
        <v>67</v>
      </c>
      <c r="E22" s="7"/>
      <c r="F22" s="7"/>
      <c r="G22" s="7"/>
      <c r="H22" s="58"/>
      <c r="I22" s="40">
        <f t="shared" si="0"/>
        <v>0</v>
      </c>
      <c r="J22" s="40">
        <f t="shared" si="1"/>
        <v>9</v>
      </c>
      <c r="K22" s="2">
        <f t="shared" si="2"/>
        <v>0</v>
      </c>
      <c r="L22" s="2" t="str">
        <f t="shared" si="3"/>
        <v>S</v>
      </c>
    </row>
    <row r="23" spans="1:13" ht="28.5">
      <c r="A23" s="59" t="s">
        <v>94</v>
      </c>
      <c r="B23" s="16" t="s">
        <v>20</v>
      </c>
      <c r="C23" s="20" t="s">
        <v>24</v>
      </c>
      <c r="D23" s="17" t="s">
        <v>55</v>
      </c>
      <c r="E23" s="18" t="s">
        <v>12</v>
      </c>
      <c r="F23" s="19">
        <f>F33</f>
        <v>2530.56</v>
      </c>
      <c r="G23" s="26"/>
      <c r="H23" s="60">
        <f>ROUND(F23*G23,2)</f>
        <v>0</v>
      </c>
      <c r="I23" s="40">
        <f t="shared" si="0"/>
        <v>0</v>
      </c>
      <c r="J23" s="40">
        <f t="shared" si="1"/>
        <v>9</v>
      </c>
      <c r="K23" s="2">
        <f t="shared" si="2"/>
        <v>0</v>
      </c>
      <c r="L23" s="2" t="b">
        <f t="shared" si="3"/>
        <v>0</v>
      </c>
      <c r="M23" s="31"/>
    </row>
    <row r="24" spans="1:13" ht="28.5">
      <c r="A24" s="59" t="s">
        <v>95</v>
      </c>
      <c r="B24" s="16" t="s">
        <v>20</v>
      </c>
      <c r="C24" s="20" t="s">
        <v>25</v>
      </c>
      <c r="D24" s="17" t="s">
        <v>56</v>
      </c>
      <c r="E24" s="18" t="s">
        <v>12</v>
      </c>
      <c r="F24" s="19">
        <f>F33</f>
        <v>2530.56</v>
      </c>
      <c r="G24" s="26"/>
      <c r="H24" s="60">
        <f>ROUND(F24*G24,2)</f>
        <v>0</v>
      </c>
      <c r="I24" s="40">
        <f t="shared" si="0"/>
        <v>0</v>
      </c>
      <c r="J24" s="40">
        <f t="shared" si="1"/>
        <v>9</v>
      </c>
      <c r="K24" s="2">
        <f t="shared" si="2"/>
        <v>0</v>
      </c>
      <c r="L24" s="2" t="b">
        <f t="shared" si="3"/>
        <v>0</v>
      </c>
      <c r="M24" s="31"/>
    </row>
    <row r="25" spans="1:14" ht="28.5">
      <c r="A25" s="59" t="s">
        <v>96</v>
      </c>
      <c r="B25" s="16" t="s">
        <v>20</v>
      </c>
      <c r="C25" s="20" t="s">
        <v>39</v>
      </c>
      <c r="D25" s="36" t="s">
        <v>64</v>
      </c>
      <c r="E25" s="18" t="s">
        <v>12</v>
      </c>
      <c r="F25" s="12">
        <f>F33</f>
        <v>2530.56</v>
      </c>
      <c r="G25" s="26"/>
      <c r="H25" s="60">
        <f>ROUND(F25*G25,2)</f>
        <v>0</v>
      </c>
      <c r="I25" s="40">
        <f t="shared" si="0"/>
        <v>0</v>
      </c>
      <c r="J25" s="40">
        <f t="shared" si="1"/>
        <v>9</v>
      </c>
      <c r="K25" s="2">
        <f t="shared" si="2"/>
        <v>0</v>
      </c>
      <c r="L25" s="2" t="b">
        <f t="shared" si="3"/>
        <v>0</v>
      </c>
      <c r="M25" s="31"/>
      <c r="N25" s="38"/>
    </row>
    <row r="26" spans="1:13" ht="42.75">
      <c r="A26" s="59" t="s">
        <v>97</v>
      </c>
      <c r="B26" s="16" t="s">
        <v>37</v>
      </c>
      <c r="C26" s="20" t="s">
        <v>53</v>
      </c>
      <c r="D26" s="36" t="s">
        <v>54</v>
      </c>
      <c r="E26" s="18" t="s">
        <v>12</v>
      </c>
      <c r="F26" s="19">
        <f>33.38+33.38</f>
        <v>66.76</v>
      </c>
      <c r="G26" s="26"/>
      <c r="H26" s="60">
        <f>ROUND(F26*G26,2)</f>
        <v>0</v>
      </c>
      <c r="I26" s="40">
        <f t="shared" si="0"/>
        <v>0</v>
      </c>
      <c r="J26" s="40">
        <f t="shared" si="1"/>
        <v>9</v>
      </c>
      <c r="K26" s="2">
        <f t="shared" si="2"/>
        <v>0</v>
      </c>
      <c r="L26" s="2" t="b">
        <f t="shared" si="3"/>
        <v>0</v>
      </c>
      <c r="M26" s="31"/>
    </row>
    <row r="27" spans="1:14" ht="26.25" customHeight="1">
      <c r="A27" s="59" t="s">
        <v>98</v>
      </c>
      <c r="B27" s="16" t="s">
        <v>20</v>
      </c>
      <c r="C27" s="20" t="s">
        <v>40</v>
      </c>
      <c r="D27" s="17" t="s">
        <v>65</v>
      </c>
      <c r="E27" s="11" t="s">
        <v>10</v>
      </c>
      <c r="F27" s="12">
        <v>2</v>
      </c>
      <c r="G27" s="26"/>
      <c r="H27" s="60">
        <f>ROUND(F27*G27,2)</f>
        <v>0</v>
      </c>
      <c r="I27" s="40">
        <f t="shared" si="0"/>
        <v>0</v>
      </c>
      <c r="J27" s="40">
        <f t="shared" si="1"/>
        <v>9</v>
      </c>
      <c r="K27" s="2">
        <f t="shared" si="2"/>
        <v>0</v>
      </c>
      <c r="L27" s="2" t="b">
        <f t="shared" si="3"/>
        <v>0</v>
      </c>
      <c r="M27" s="31"/>
      <c r="N27" s="37"/>
    </row>
    <row r="28" spans="1:14" ht="26.25" customHeight="1">
      <c r="A28" s="55" t="s">
        <v>99</v>
      </c>
      <c r="B28" s="14"/>
      <c r="C28" s="14"/>
      <c r="D28" s="32" t="s">
        <v>66</v>
      </c>
      <c r="E28" s="33"/>
      <c r="F28" s="33"/>
      <c r="G28" s="34"/>
      <c r="H28" s="56">
        <f>SUM(H29:H30)</f>
        <v>0</v>
      </c>
      <c r="I28" s="40">
        <f t="shared" si="0"/>
        <v>0</v>
      </c>
      <c r="J28" s="40">
        <f t="shared" si="1"/>
        <v>10</v>
      </c>
      <c r="K28" s="2">
        <f t="shared" si="2"/>
        <v>0</v>
      </c>
      <c r="L28" s="2" t="str">
        <f t="shared" si="3"/>
        <v>S</v>
      </c>
      <c r="M28" s="31"/>
      <c r="N28" s="37"/>
    </row>
    <row r="29" spans="1:14" ht="26.25" customHeight="1">
      <c r="A29" s="57" t="s">
        <v>100</v>
      </c>
      <c r="B29" s="7"/>
      <c r="C29" s="8"/>
      <c r="D29" s="28" t="s">
        <v>70</v>
      </c>
      <c r="E29" s="44"/>
      <c r="F29" s="44"/>
      <c r="G29" s="44"/>
      <c r="H29" s="62">
        <f>F29*G29</f>
        <v>0</v>
      </c>
      <c r="I29" s="40">
        <f t="shared" si="0"/>
        <v>0</v>
      </c>
      <c r="J29" s="40">
        <f t="shared" si="1"/>
        <v>11</v>
      </c>
      <c r="K29" s="2">
        <f t="shared" si="2"/>
        <v>0</v>
      </c>
      <c r="L29" s="2" t="str">
        <f t="shared" si="3"/>
        <v>S</v>
      </c>
      <c r="M29" s="31"/>
      <c r="N29" s="37"/>
    </row>
    <row r="30" spans="1:14" ht="51" customHeight="1">
      <c r="A30" s="59" t="s">
        <v>101</v>
      </c>
      <c r="B30" s="16" t="s">
        <v>20</v>
      </c>
      <c r="C30" s="20" t="s">
        <v>68</v>
      </c>
      <c r="D30" s="35" t="s">
        <v>71</v>
      </c>
      <c r="E30" s="18" t="s">
        <v>10</v>
      </c>
      <c r="F30" s="12">
        <v>24</v>
      </c>
      <c r="G30" s="26"/>
      <c r="H30" s="60">
        <f>ROUND(F30*G30,2)</f>
        <v>0</v>
      </c>
      <c r="I30" s="40">
        <f t="shared" si="0"/>
        <v>0</v>
      </c>
      <c r="J30" s="40">
        <f t="shared" si="1"/>
        <v>11</v>
      </c>
      <c r="K30" s="2">
        <f t="shared" si="2"/>
        <v>0</v>
      </c>
      <c r="L30" s="2" t="b">
        <f t="shared" si="3"/>
        <v>0</v>
      </c>
      <c r="M30" s="31"/>
      <c r="N30" s="37"/>
    </row>
    <row r="31" spans="1:13" ht="26.25" customHeight="1">
      <c r="A31" s="55" t="s">
        <v>102</v>
      </c>
      <c r="B31" s="14"/>
      <c r="C31" s="14"/>
      <c r="D31" s="32" t="s">
        <v>46</v>
      </c>
      <c r="E31" s="33"/>
      <c r="F31" s="33"/>
      <c r="G31" s="34"/>
      <c r="H31" s="56">
        <f>SUM(H33:H33)</f>
        <v>0</v>
      </c>
      <c r="I31" s="40">
        <f t="shared" si="0"/>
        <v>0</v>
      </c>
      <c r="J31" s="40">
        <f t="shared" si="1"/>
        <v>12</v>
      </c>
      <c r="K31" s="2">
        <f t="shared" si="2"/>
        <v>0</v>
      </c>
      <c r="L31" s="2" t="str">
        <f t="shared" si="3"/>
        <v>S</v>
      </c>
      <c r="M31" s="31"/>
    </row>
    <row r="32" spans="1:12" ht="26.25" customHeight="1">
      <c r="A32" s="57" t="s">
        <v>103</v>
      </c>
      <c r="B32" s="7"/>
      <c r="C32" s="8"/>
      <c r="D32" s="28" t="s">
        <v>47</v>
      </c>
      <c r="E32" s="7"/>
      <c r="F32" s="7"/>
      <c r="G32" s="7"/>
      <c r="H32" s="58"/>
      <c r="I32" s="40">
        <f t="shared" si="0"/>
        <v>0</v>
      </c>
      <c r="J32" s="40">
        <f t="shared" si="1"/>
        <v>13</v>
      </c>
      <c r="K32" s="2">
        <f t="shared" si="2"/>
        <v>0</v>
      </c>
      <c r="L32" s="2" t="str">
        <f t="shared" si="3"/>
        <v>S</v>
      </c>
    </row>
    <row r="33" spans="1:13" ht="85.5">
      <c r="A33" s="59" t="s">
        <v>77</v>
      </c>
      <c r="B33" s="41" t="s">
        <v>20</v>
      </c>
      <c r="C33" s="42" t="s">
        <v>69</v>
      </c>
      <c r="D33" s="43" t="s">
        <v>72</v>
      </c>
      <c r="E33" s="11" t="s">
        <v>12</v>
      </c>
      <c r="F33" s="12">
        <f>1265.28+1265.28</f>
        <v>2530.56</v>
      </c>
      <c r="G33" s="26"/>
      <c r="H33" s="60">
        <f>ROUND(F33*G33,2)</f>
        <v>0</v>
      </c>
      <c r="I33" s="40">
        <f t="shared" si="0"/>
        <v>0</v>
      </c>
      <c r="J33" s="40">
        <f t="shared" si="1"/>
        <v>13</v>
      </c>
      <c r="K33" s="2">
        <f t="shared" si="2"/>
        <v>0</v>
      </c>
      <c r="L33" s="2" t="b">
        <f t="shared" si="3"/>
        <v>0</v>
      </c>
      <c r="M33" s="31"/>
    </row>
    <row r="34" spans="1:13" ht="26.25" customHeight="1">
      <c r="A34" s="53"/>
      <c r="B34" s="15"/>
      <c r="C34" s="15"/>
      <c r="D34" s="29" t="s">
        <v>57</v>
      </c>
      <c r="E34" s="29" t="s">
        <v>22</v>
      </c>
      <c r="F34" s="29"/>
      <c r="G34" s="30">
        <f>SUM(H35:H45)/2</f>
        <v>0</v>
      </c>
      <c r="H34" s="61"/>
      <c r="I34" s="40">
        <f t="shared" si="0"/>
        <v>0</v>
      </c>
      <c r="J34" s="40">
        <f t="shared" si="1"/>
        <v>14</v>
      </c>
      <c r="K34" s="2">
        <f t="shared" si="2"/>
        <v>0</v>
      </c>
      <c r="L34" s="2" t="str">
        <f t="shared" si="3"/>
        <v>S</v>
      </c>
      <c r="M34" s="31"/>
    </row>
    <row r="35" spans="1:13" ht="26.25" customHeight="1">
      <c r="A35" s="55" t="s">
        <v>104</v>
      </c>
      <c r="B35" s="14"/>
      <c r="C35" s="14"/>
      <c r="D35" s="32" t="s">
        <v>36</v>
      </c>
      <c r="E35" s="33"/>
      <c r="F35" s="33"/>
      <c r="G35" s="34"/>
      <c r="H35" s="56">
        <f>SUM(H37:H41)</f>
        <v>0</v>
      </c>
      <c r="I35" s="40">
        <f t="shared" si="0"/>
        <v>0</v>
      </c>
      <c r="J35" s="40">
        <f t="shared" si="1"/>
        <v>15</v>
      </c>
      <c r="K35" s="2">
        <f t="shared" si="2"/>
        <v>0</v>
      </c>
      <c r="L35" s="2" t="str">
        <f t="shared" si="3"/>
        <v>S</v>
      </c>
      <c r="M35" s="31"/>
    </row>
    <row r="36" spans="1:12" ht="26.25" customHeight="1">
      <c r="A36" s="57" t="s">
        <v>105</v>
      </c>
      <c r="B36" s="7"/>
      <c r="C36" s="8"/>
      <c r="D36" s="28" t="s">
        <v>51</v>
      </c>
      <c r="E36" s="7"/>
      <c r="F36" s="7"/>
      <c r="G36" s="7"/>
      <c r="H36" s="58"/>
      <c r="I36" s="40">
        <f t="shared" si="0"/>
        <v>0</v>
      </c>
      <c r="J36" s="40">
        <f t="shared" si="1"/>
        <v>16</v>
      </c>
      <c r="K36" s="2">
        <f t="shared" si="2"/>
        <v>0</v>
      </c>
      <c r="L36" s="2" t="str">
        <f t="shared" si="3"/>
        <v>S</v>
      </c>
    </row>
    <row r="37" spans="1:13" ht="28.5">
      <c r="A37" s="59" t="s">
        <v>106</v>
      </c>
      <c r="B37" s="16" t="s">
        <v>20</v>
      </c>
      <c r="C37" s="20" t="s">
        <v>24</v>
      </c>
      <c r="D37" s="17" t="s">
        <v>55</v>
      </c>
      <c r="E37" s="18" t="s">
        <v>12</v>
      </c>
      <c r="F37" s="19">
        <f>F44</f>
        <v>96.26</v>
      </c>
      <c r="G37" s="26"/>
      <c r="H37" s="60">
        <f>ROUND(F37*G37,2)</f>
        <v>0</v>
      </c>
      <c r="I37" s="40">
        <f t="shared" si="0"/>
        <v>0</v>
      </c>
      <c r="J37" s="40">
        <f t="shared" si="1"/>
        <v>16</v>
      </c>
      <c r="K37" s="2">
        <f t="shared" si="2"/>
        <v>0</v>
      </c>
      <c r="L37" s="2" t="b">
        <f t="shared" si="3"/>
        <v>0</v>
      </c>
      <c r="M37" s="31"/>
    </row>
    <row r="38" spans="1:13" ht="28.5">
      <c r="A38" s="59" t="s">
        <v>107</v>
      </c>
      <c r="B38" s="16" t="s">
        <v>20</v>
      </c>
      <c r="C38" s="20" t="s">
        <v>25</v>
      </c>
      <c r="D38" s="17" t="s">
        <v>56</v>
      </c>
      <c r="E38" s="18" t="s">
        <v>12</v>
      </c>
      <c r="F38" s="19">
        <f>F44</f>
        <v>96.26</v>
      </c>
      <c r="G38" s="26"/>
      <c r="H38" s="60">
        <f>ROUND(F38*G38,2)</f>
        <v>0</v>
      </c>
      <c r="I38" s="40">
        <f t="shared" si="0"/>
        <v>0</v>
      </c>
      <c r="J38" s="40">
        <f t="shared" si="1"/>
        <v>16</v>
      </c>
      <c r="K38" s="2">
        <f t="shared" si="2"/>
        <v>0</v>
      </c>
      <c r="L38" s="2" t="b">
        <f t="shared" si="3"/>
        <v>0</v>
      </c>
      <c r="M38" s="31"/>
    </row>
    <row r="39" spans="1:13" ht="28.5">
      <c r="A39" s="59" t="s">
        <v>108</v>
      </c>
      <c r="B39" s="16" t="s">
        <v>20</v>
      </c>
      <c r="C39" s="20" t="s">
        <v>39</v>
      </c>
      <c r="D39" s="36" t="s">
        <v>64</v>
      </c>
      <c r="E39" s="18" t="s">
        <v>12</v>
      </c>
      <c r="F39" s="12">
        <f>F44</f>
        <v>96.26</v>
      </c>
      <c r="G39" s="26"/>
      <c r="H39" s="60">
        <f>ROUND(F39*G39,2)</f>
        <v>0</v>
      </c>
      <c r="I39" s="40">
        <f t="shared" si="0"/>
        <v>0</v>
      </c>
      <c r="J39" s="40">
        <f t="shared" si="1"/>
        <v>16</v>
      </c>
      <c r="K39" s="2">
        <f t="shared" si="2"/>
        <v>0</v>
      </c>
      <c r="L39" s="2" t="b">
        <f t="shared" si="3"/>
        <v>0</v>
      </c>
      <c r="M39" s="31"/>
    </row>
    <row r="40" spans="1:13" ht="42.75">
      <c r="A40" s="59" t="s">
        <v>109</v>
      </c>
      <c r="B40" s="16" t="s">
        <v>37</v>
      </c>
      <c r="C40" s="20" t="s">
        <v>53</v>
      </c>
      <c r="D40" s="36" t="s">
        <v>54</v>
      </c>
      <c r="E40" s="18" t="s">
        <v>12</v>
      </c>
      <c r="F40" s="19">
        <v>2.78</v>
      </c>
      <c r="G40" s="26"/>
      <c r="H40" s="60">
        <f>ROUND(F40*G40,2)</f>
        <v>0</v>
      </c>
      <c r="I40" s="40">
        <f t="shared" si="0"/>
        <v>0</v>
      </c>
      <c r="J40" s="40">
        <f t="shared" si="1"/>
        <v>16</v>
      </c>
      <c r="K40" s="2">
        <f t="shared" si="2"/>
        <v>0</v>
      </c>
      <c r="L40" s="2" t="b">
        <f t="shared" si="3"/>
        <v>0</v>
      </c>
      <c r="M40" s="31"/>
    </row>
    <row r="41" spans="1:13" ht="26.25" customHeight="1">
      <c r="A41" s="59" t="s">
        <v>110</v>
      </c>
      <c r="B41" s="16" t="s">
        <v>20</v>
      </c>
      <c r="C41" s="20" t="s">
        <v>40</v>
      </c>
      <c r="D41" s="17" t="s">
        <v>65</v>
      </c>
      <c r="E41" s="11" t="s">
        <v>10</v>
      </c>
      <c r="F41" s="12">
        <v>1</v>
      </c>
      <c r="G41" s="26"/>
      <c r="H41" s="60">
        <f>ROUND(F41*G41,2)</f>
        <v>0</v>
      </c>
      <c r="I41" s="40">
        <f t="shared" si="0"/>
        <v>0</v>
      </c>
      <c r="J41" s="40">
        <f t="shared" si="1"/>
        <v>16</v>
      </c>
      <c r="K41" s="2">
        <f t="shared" si="2"/>
        <v>0</v>
      </c>
      <c r="L41" s="2" t="b">
        <f t="shared" si="3"/>
        <v>0</v>
      </c>
      <c r="M41" s="31"/>
    </row>
    <row r="42" spans="1:13" ht="26.25" customHeight="1">
      <c r="A42" s="55" t="s">
        <v>111</v>
      </c>
      <c r="B42" s="14"/>
      <c r="C42" s="14"/>
      <c r="D42" s="32" t="s">
        <v>38</v>
      </c>
      <c r="E42" s="33"/>
      <c r="F42" s="33"/>
      <c r="G42" s="34"/>
      <c r="H42" s="56">
        <f>SUM(H44:H44)</f>
        <v>0</v>
      </c>
      <c r="I42" s="40">
        <f t="shared" si="0"/>
        <v>0</v>
      </c>
      <c r="J42" s="40">
        <f t="shared" si="1"/>
        <v>17</v>
      </c>
      <c r="K42" s="2">
        <f t="shared" si="2"/>
        <v>0</v>
      </c>
      <c r="L42" s="2" t="str">
        <f t="shared" si="3"/>
        <v>S</v>
      </c>
      <c r="M42" s="31"/>
    </row>
    <row r="43" spans="1:12" ht="26.25" customHeight="1">
      <c r="A43" s="57" t="s">
        <v>112</v>
      </c>
      <c r="B43" s="7"/>
      <c r="C43" s="8"/>
      <c r="D43" s="28" t="s">
        <v>47</v>
      </c>
      <c r="E43" s="7"/>
      <c r="F43" s="7"/>
      <c r="G43" s="7"/>
      <c r="H43" s="58"/>
      <c r="I43" s="40">
        <f t="shared" si="0"/>
        <v>0</v>
      </c>
      <c r="J43" s="40">
        <f t="shared" si="1"/>
        <v>18</v>
      </c>
      <c r="K43" s="2">
        <f t="shared" si="2"/>
        <v>0</v>
      </c>
      <c r="L43" s="2" t="str">
        <f t="shared" si="3"/>
        <v>S</v>
      </c>
    </row>
    <row r="44" spans="1:13" ht="94.5" customHeight="1">
      <c r="A44" s="59" t="s">
        <v>113</v>
      </c>
      <c r="B44" s="41" t="s">
        <v>20</v>
      </c>
      <c r="C44" s="42" t="s">
        <v>69</v>
      </c>
      <c r="D44" s="43" t="s">
        <v>72</v>
      </c>
      <c r="E44" s="11" t="s">
        <v>12</v>
      </c>
      <c r="F44" s="12">
        <v>96.26</v>
      </c>
      <c r="G44" s="26"/>
      <c r="H44" s="60">
        <f>ROUND(F44*G44,2)</f>
        <v>0</v>
      </c>
      <c r="I44" s="40">
        <f t="shared" si="0"/>
        <v>0</v>
      </c>
      <c r="J44" s="40">
        <f t="shared" si="1"/>
        <v>18</v>
      </c>
      <c r="K44" s="2">
        <f t="shared" si="2"/>
        <v>0</v>
      </c>
      <c r="L44" s="2" t="b">
        <f t="shared" si="3"/>
        <v>0</v>
      </c>
      <c r="M44" s="31"/>
    </row>
    <row r="45" spans="1:13" ht="26.25" customHeight="1">
      <c r="A45" s="53"/>
      <c r="B45" s="15"/>
      <c r="C45" s="15"/>
      <c r="D45" s="29" t="s">
        <v>58</v>
      </c>
      <c r="E45" s="29" t="s">
        <v>22</v>
      </c>
      <c r="F45" s="29"/>
      <c r="G45" s="30">
        <f>SUM(H46:H59)/2</f>
        <v>0</v>
      </c>
      <c r="H45" s="61"/>
      <c r="I45" s="40">
        <f t="shared" si="0"/>
        <v>0</v>
      </c>
      <c r="J45" s="40">
        <f t="shared" si="1"/>
        <v>19</v>
      </c>
      <c r="K45" s="2">
        <f t="shared" si="2"/>
        <v>0</v>
      </c>
      <c r="L45" s="2" t="str">
        <f t="shared" si="3"/>
        <v>S</v>
      </c>
      <c r="M45" s="31"/>
    </row>
    <row r="46" spans="1:13" ht="26.25" customHeight="1">
      <c r="A46" s="55" t="s">
        <v>114</v>
      </c>
      <c r="B46" s="14"/>
      <c r="C46" s="14"/>
      <c r="D46" s="32" t="s">
        <v>36</v>
      </c>
      <c r="E46" s="33"/>
      <c r="F46" s="33"/>
      <c r="G46" s="34"/>
      <c r="H46" s="56">
        <f>SUM(H48:H52)</f>
        <v>0</v>
      </c>
      <c r="I46" s="40">
        <f t="shared" si="0"/>
        <v>0</v>
      </c>
      <c r="J46" s="40">
        <f t="shared" si="1"/>
        <v>20</v>
      </c>
      <c r="K46" s="2">
        <f t="shared" si="2"/>
        <v>0</v>
      </c>
      <c r="L46" s="2" t="str">
        <f t="shared" si="3"/>
        <v>S</v>
      </c>
      <c r="M46" s="31"/>
    </row>
    <row r="47" spans="1:12" ht="26.25" customHeight="1">
      <c r="A47" s="57" t="s">
        <v>115</v>
      </c>
      <c r="B47" s="7"/>
      <c r="C47" s="8"/>
      <c r="D47" s="28" t="s">
        <v>51</v>
      </c>
      <c r="E47" s="7"/>
      <c r="F47" s="7"/>
      <c r="G47" s="7"/>
      <c r="H47" s="58"/>
      <c r="I47" s="40">
        <f t="shared" si="0"/>
        <v>0</v>
      </c>
      <c r="J47" s="40">
        <f t="shared" si="1"/>
        <v>21</v>
      </c>
      <c r="K47" s="2">
        <f t="shared" si="2"/>
        <v>0</v>
      </c>
      <c r="L47" s="2" t="str">
        <f t="shared" si="3"/>
        <v>S</v>
      </c>
    </row>
    <row r="48" spans="1:13" ht="28.5">
      <c r="A48" s="59" t="s">
        <v>116</v>
      </c>
      <c r="B48" s="16" t="s">
        <v>20</v>
      </c>
      <c r="C48" s="20" t="s">
        <v>24</v>
      </c>
      <c r="D48" s="17" t="s">
        <v>55</v>
      </c>
      <c r="E48" s="18" t="s">
        <v>12</v>
      </c>
      <c r="F48" s="19">
        <f>F58</f>
        <v>948.96</v>
      </c>
      <c r="G48" s="26"/>
      <c r="H48" s="60">
        <f>ROUND(F48*G48,2)</f>
        <v>0</v>
      </c>
      <c r="I48" s="40">
        <f t="shared" si="0"/>
        <v>0</v>
      </c>
      <c r="J48" s="40">
        <f t="shared" si="1"/>
        <v>21</v>
      </c>
      <c r="K48" s="2">
        <f t="shared" si="2"/>
        <v>0</v>
      </c>
      <c r="L48" s="2" t="b">
        <f t="shared" si="3"/>
        <v>0</v>
      </c>
      <c r="M48" s="31"/>
    </row>
    <row r="49" spans="1:13" ht="28.5">
      <c r="A49" s="59" t="s">
        <v>117</v>
      </c>
      <c r="B49" s="16" t="s">
        <v>20</v>
      </c>
      <c r="C49" s="20" t="s">
        <v>25</v>
      </c>
      <c r="D49" s="17" t="s">
        <v>56</v>
      </c>
      <c r="E49" s="18" t="s">
        <v>12</v>
      </c>
      <c r="F49" s="19">
        <f>F58</f>
        <v>948.96</v>
      </c>
      <c r="G49" s="26"/>
      <c r="H49" s="60">
        <f>ROUND(F49*G49,2)</f>
        <v>0</v>
      </c>
      <c r="I49" s="40">
        <f t="shared" si="0"/>
        <v>0</v>
      </c>
      <c r="J49" s="40">
        <f t="shared" si="1"/>
        <v>21</v>
      </c>
      <c r="K49" s="2">
        <f t="shared" si="2"/>
        <v>0</v>
      </c>
      <c r="L49" s="2" t="b">
        <f t="shared" si="3"/>
        <v>0</v>
      </c>
      <c r="M49" s="31"/>
    </row>
    <row r="50" spans="1:13" ht="28.5">
      <c r="A50" s="59" t="s">
        <v>118</v>
      </c>
      <c r="B50" s="16" t="s">
        <v>20</v>
      </c>
      <c r="C50" s="20" t="s">
        <v>39</v>
      </c>
      <c r="D50" s="36" t="s">
        <v>64</v>
      </c>
      <c r="E50" s="18" t="s">
        <v>12</v>
      </c>
      <c r="F50" s="12">
        <f>F58</f>
        <v>948.96</v>
      </c>
      <c r="G50" s="26"/>
      <c r="H50" s="60">
        <f>ROUND(F50*G50,2)</f>
        <v>0</v>
      </c>
      <c r="I50" s="40">
        <f t="shared" si="0"/>
        <v>0</v>
      </c>
      <c r="J50" s="40">
        <f t="shared" si="1"/>
        <v>21</v>
      </c>
      <c r="K50" s="2">
        <f t="shared" si="2"/>
        <v>0</v>
      </c>
      <c r="L50" s="2" t="b">
        <f t="shared" si="3"/>
        <v>0</v>
      </c>
      <c r="M50" s="31"/>
    </row>
    <row r="51" spans="1:13" ht="42.75">
      <c r="A51" s="59" t="s">
        <v>119</v>
      </c>
      <c r="B51" s="16" t="s">
        <v>37</v>
      </c>
      <c r="C51" s="20" t="s">
        <v>53</v>
      </c>
      <c r="D51" s="36" t="s">
        <v>54</v>
      </c>
      <c r="E51" s="18" t="s">
        <v>12</v>
      </c>
      <c r="F51" s="19">
        <v>25.68</v>
      </c>
      <c r="G51" s="26"/>
      <c r="H51" s="60">
        <f>ROUND(F51*G51,2)</f>
        <v>0</v>
      </c>
      <c r="I51" s="40">
        <f t="shared" si="0"/>
        <v>0</v>
      </c>
      <c r="J51" s="40">
        <f t="shared" si="1"/>
        <v>21</v>
      </c>
      <c r="K51" s="2">
        <f t="shared" si="2"/>
        <v>0</v>
      </c>
      <c r="L51" s="2" t="b">
        <f t="shared" si="3"/>
        <v>0</v>
      </c>
      <c r="M51" s="31"/>
    </row>
    <row r="52" spans="1:13" ht="26.25" customHeight="1">
      <c r="A52" s="59" t="s">
        <v>120</v>
      </c>
      <c r="B52" s="16" t="s">
        <v>20</v>
      </c>
      <c r="C52" s="20" t="s">
        <v>40</v>
      </c>
      <c r="D52" s="17" t="s">
        <v>65</v>
      </c>
      <c r="E52" s="11" t="s">
        <v>10</v>
      </c>
      <c r="F52" s="12">
        <v>1</v>
      </c>
      <c r="G52" s="26"/>
      <c r="H52" s="60">
        <f>ROUND(F52*G52,2)</f>
        <v>0</v>
      </c>
      <c r="I52" s="40">
        <f t="shared" si="0"/>
        <v>0</v>
      </c>
      <c r="J52" s="40">
        <f t="shared" si="1"/>
        <v>21</v>
      </c>
      <c r="K52" s="2">
        <f t="shared" si="2"/>
        <v>0</v>
      </c>
      <c r="L52" s="2" t="b">
        <f t="shared" si="3"/>
        <v>0</v>
      </c>
      <c r="M52" s="31"/>
    </row>
    <row r="53" spans="1:14" ht="26.25" customHeight="1">
      <c r="A53" s="55" t="s">
        <v>121</v>
      </c>
      <c r="B53" s="14"/>
      <c r="C53" s="14"/>
      <c r="D53" s="32" t="s">
        <v>66</v>
      </c>
      <c r="E53" s="33"/>
      <c r="F53" s="33"/>
      <c r="G53" s="34"/>
      <c r="H53" s="56">
        <f>SUM(H54:H55)</f>
        <v>0</v>
      </c>
      <c r="I53" s="40">
        <f t="shared" si="0"/>
        <v>0</v>
      </c>
      <c r="J53" s="40">
        <f t="shared" si="1"/>
        <v>22</v>
      </c>
      <c r="K53" s="2">
        <f t="shared" si="2"/>
        <v>0</v>
      </c>
      <c r="L53" s="2" t="str">
        <f t="shared" si="3"/>
        <v>S</v>
      </c>
      <c r="M53" s="31"/>
      <c r="N53" s="37"/>
    </row>
    <row r="54" spans="1:14" ht="26.25" customHeight="1">
      <c r="A54" s="57" t="s">
        <v>122</v>
      </c>
      <c r="B54" s="7"/>
      <c r="C54" s="8"/>
      <c r="D54" s="28" t="s">
        <v>70</v>
      </c>
      <c r="E54" s="44"/>
      <c r="F54" s="44"/>
      <c r="G54" s="44"/>
      <c r="H54" s="62">
        <f>F54*G54</f>
        <v>0</v>
      </c>
      <c r="I54" s="40">
        <f t="shared" si="0"/>
        <v>0</v>
      </c>
      <c r="J54" s="40">
        <f t="shared" si="1"/>
        <v>23</v>
      </c>
      <c r="K54" s="2">
        <f t="shared" si="2"/>
        <v>0</v>
      </c>
      <c r="L54" s="2" t="str">
        <f t="shared" si="3"/>
        <v>S</v>
      </c>
      <c r="M54" s="31"/>
      <c r="N54" s="37"/>
    </row>
    <row r="55" spans="1:14" ht="28.5">
      <c r="A55" s="59" t="s">
        <v>123</v>
      </c>
      <c r="B55" s="16" t="s">
        <v>20</v>
      </c>
      <c r="C55" s="20" t="s">
        <v>68</v>
      </c>
      <c r="D55" s="35" t="s">
        <v>71</v>
      </c>
      <c r="E55" s="18" t="s">
        <v>10</v>
      </c>
      <c r="F55" s="12">
        <v>18</v>
      </c>
      <c r="G55" s="26"/>
      <c r="H55" s="60">
        <f>ROUND(F55*G55,2)</f>
        <v>0</v>
      </c>
      <c r="I55" s="40">
        <f t="shared" si="0"/>
        <v>0</v>
      </c>
      <c r="J55" s="40">
        <f t="shared" si="1"/>
        <v>23</v>
      </c>
      <c r="K55" s="2">
        <f t="shared" si="2"/>
        <v>0</v>
      </c>
      <c r="L55" s="2" t="b">
        <f t="shared" si="3"/>
        <v>0</v>
      </c>
      <c r="M55" s="31"/>
      <c r="N55" s="37"/>
    </row>
    <row r="56" spans="1:13" ht="26.25" customHeight="1">
      <c r="A56" s="55" t="s">
        <v>124</v>
      </c>
      <c r="B56" s="14"/>
      <c r="C56" s="14"/>
      <c r="D56" s="32" t="s">
        <v>46</v>
      </c>
      <c r="E56" s="33"/>
      <c r="F56" s="33"/>
      <c r="G56" s="34"/>
      <c r="H56" s="56">
        <f>SUM(H58:H58)</f>
        <v>0</v>
      </c>
      <c r="I56" s="40">
        <f t="shared" si="0"/>
        <v>0</v>
      </c>
      <c r="J56" s="40">
        <f t="shared" si="1"/>
        <v>24</v>
      </c>
      <c r="K56" s="2">
        <f t="shared" si="2"/>
        <v>0</v>
      </c>
      <c r="L56" s="2" t="str">
        <f t="shared" si="3"/>
        <v>S</v>
      </c>
      <c r="M56" s="31"/>
    </row>
    <row r="57" spans="1:12" ht="26.25" customHeight="1">
      <c r="A57" s="57" t="s">
        <v>125</v>
      </c>
      <c r="B57" s="7"/>
      <c r="C57" s="8"/>
      <c r="D57" s="28" t="s">
        <v>47</v>
      </c>
      <c r="E57" s="7"/>
      <c r="F57" s="7"/>
      <c r="G57" s="7"/>
      <c r="H57" s="58"/>
      <c r="I57" s="40">
        <f t="shared" si="0"/>
        <v>0</v>
      </c>
      <c r="J57" s="40">
        <f t="shared" si="1"/>
        <v>25</v>
      </c>
      <c r="K57" s="2">
        <f t="shared" si="2"/>
        <v>0</v>
      </c>
      <c r="L57" s="2" t="str">
        <f t="shared" si="3"/>
        <v>S</v>
      </c>
    </row>
    <row r="58" spans="1:13" ht="94.5" customHeight="1">
      <c r="A58" s="59" t="s">
        <v>126</v>
      </c>
      <c r="B58" s="41" t="s">
        <v>20</v>
      </c>
      <c r="C58" s="42" t="s">
        <v>69</v>
      </c>
      <c r="D58" s="43" t="s">
        <v>72</v>
      </c>
      <c r="E58" s="11" t="s">
        <v>12</v>
      </c>
      <c r="F58" s="12">
        <v>948.96</v>
      </c>
      <c r="G58" s="26"/>
      <c r="H58" s="60">
        <f>ROUND(F58*G58,2)</f>
        <v>0</v>
      </c>
      <c r="I58" s="40">
        <f t="shared" si="0"/>
        <v>0</v>
      </c>
      <c r="J58" s="40">
        <f t="shared" si="1"/>
        <v>25</v>
      </c>
      <c r="K58" s="2">
        <f t="shared" si="2"/>
        <v>0</v>
      </c>
      <c r="L58" s="2" t="b">
        <f t="shared" si="3"/>
        <v>0</v>
      </c>
      <c r="M58" s="31"/>
    </row>
    <row r="59" spans="1:13" ht="26.25" customHeight="1">
      <c r="A59" s="53"/>
      <c r="B59" s="15"/>
      <c r="C59" s="15"/>
      <c r="D59" s="29" t="s">
        <v>26</v>
      </c>
      <c r="E59" s="29" t="s">
        <v>22</v>
      </c>
      <c r="F59" s="29"/>
      <c r="G59" s="30">
        <f>SUM(H60:H62)/2</f>
        <v>0</v>
      </c>
      <c r="H59" s="61"/>
      <c r="I59" s="40">
        <f t="shared" si="0"/>
        <v>0</v>
      </c>
      <c r="J59" s="40">
        <f t="shared" si="1"/>
        <v>26</v>
      </c>
      <c r="K59" s="2">
        <f t="shared" si="2"/>
        <v>0</v>
      </c>
      <c r="L59" s="2" t="str">
        <f t="shared" si="3"/>
        <v>S</v>
      </c>
      <c r="M59" s="31"/>
    </row>
    <row r="60" spans="1:13" ht="26.25" customHeight="1">
      <c r="A60" s="55" t="s">
        <v>127</v>
      </c>
      <c r="B60" s="14"/>
      <c r="C60" s="14"/>
      <c r="D60" s="32" t="s">
        <v>14</v>
      </c>
      <c r="E60" s="33"/>
      <c r="F60" s="33"/>
      <c r="G60" s="34"/>
      <c r="H60" s="56">
        <f>SUM(H61:H62)</f>
        <v>0</v>
      </c>
      <c r="I60" s="40">
        <f t="shared" si="0"/>
        <v>0</v>
      </c>
      <c r="J60" s="40">
        <f t="shared" si="1"/>
        <v>27</v>
      </c>
      <c r="K60" s="2">
        <f t="shared" si="2"/>
        <v>0</v>
      </c>
      <c r="L60" s="2" t="str">
        <f t="shared" si="3"/>
        <v>S</v>
      </c>
      <c r="M60" s="31"/>
    </row>
    <row r="61" spans="1:12" ht="26.25" customHeight="1">
      <c r="A61" s="57" t="s">
        <v>128</v>
      </c>
      <c r="B61" s="7"/>
      <c r="C61" s="8"/>
      <c r="D61" s="6" t="s">
        <v>21</v>
      </c>
      <c r="E61" s="7"/>
      <c r="F61" s="7"/>
      <c r="G61" s="7"/>
      <c r="H61" s="58">
        <f>F61*G61</f>
        <v>0</v>
      </c>
      <c r="I61" s="40">
        <f t="shared" si="0"/>
        <v>0</v>
      </c>
      <c r="J61" s="40">
        <f t="shared" si="1"/>
        <v>28</v>
      </c>
      <c r="K61" s="2">
        <f t="shared" si="2"/>
        <v>0</v>
      </c>
      <c r="L61" s="2" t="str">
        <f t="shared" si="3"/>
        <v>S</v>
      </c>
    </row>
    <row r="62" spans="1:13" ht="26.25" customHeight="1">
      <c r="A62" s="59" t="s">
        <v>129</v>
      </c>
      <c r="B62" s="16" t="s">
        <v>73</v>
      </c>
      <c r="C62" s="20">
        <v>88316</v>
      </c>
      <c r="D62" s="17" t="s">
        <v>18</v>
      </c>
      <c r="E62" s="18" t="s">
        <v>13</v>
      </c>
      <c r="F62" s="19">
        <f>22*2*4</f>
        <v>176</v>
      </c>
      <c r="G62" s="26"/>
      <c r="H62" s="60">
        <f>ROUND(F62*G62,2)</f>
        <v>0</v>
      </c>
      <c r="I62" s="40">
        <f t="shared" si="0"/>
        <v>0</v>
      </c>
      <c r="J62" s="40">
        <f t="shared" si="1"/>
        <v>28</v>
      </c>
      <c r="K62" s="2">
        <f t="shared" si="2"/>
        <v>0</v>
      </c>
      <c r="L62" s="2" t="b">
        <f t="shared" si="3"/>
        <v>0</v>
      </c>
      <c r="M62" s="31"/>
    </row>
    <row r="63" spans="1:12" ht="26.25" customHeight="1">
      <c r="A63" s="63" t="s">
        <v>15</v>
      </c>
      <c r="B63" s="45"/>
      <c r="C63" s="45"/>
      <c r="D63" s="45"/>
      <c r="E63" s="45"/>
      <c r="F63" s="45"/>
      <c r="G63" s="45"/>
      <c r="H63" s="64">
        <f>SUM(H3:H62)/2</f>
        <v>0</v>
      </c>
      <c r="I63" s="39"/>
      <c r="J63" s="39"/>
      <c r="K63" s="39"/>
      <c r="L63" s="39"/>
    </row>
    <row r="64" spans="1:12" ht="26.25" customHeight="1">
      <c r="A64" s="65" t="s">
        <v>16</v>
      </c>
      <c r="B64" s="46"/>
      <c r="C64" s="46"/>
      <c r="D64" s="46"/>
      <c r="E64" s="46"/>
      <c r="F64" s="46"/>
      <c r="G64" s="25" t="s">
        <v>74</v>
      </c>
      <c r="H64" s="64" t="e">
        <f>G64*H63</f>
        <v>#VALUE!</v>
      </c>
      <c r="I64" s="39"/>
      <c r="J64" s="39"/>
      <c r="K64" s="39"/>
      <c r="L64" s="39"/>
    </row>
    <row r="65" spans="1:12" ht="26.25" customHeight="1">
      <c r="A65" s="66" t="s">
        <v>17</v>
      </c>
      <c r="B65" s="67"/>
      <c r="C65" s="67"/>
      <c r="D65" s="67"/>
      <c r="E65" s="67"/>
      <c r="F65" s="67"/>
      <c r="G65" s="68"/>
      <c r="H65" s="69" t="e">
        <f>H63+H64</f>
        <v>#VALUE!</v>
      </c>
      <c r="I65" s="39"/>
      <c r="J65" s="39"/>
      <c r="K65" s="39"/>
      <c r="L65" s="39"/>
    </row>
    <row r="67" ht="25.5" customHeight="1">
      <c r="D67" s="27"/>
    </row>
  </sheetData>
  <sheetProtection selectLockedCells="1" selectUnlockedCells="1"/>
  <mergeCells count="3">
    <mergeCell ref="A63:G63"/>
    <mergeCell ref="A64:F64"/>
    <mergeCell ref="A65:F65"/>
  </mergeCells>
  <conditionalFormatting sqref="A29:A30 A32:A33 A43:A44 A54:A55 A57:A58 A61:A62 A4:A19 A22:A27 A36:A41 A47:A52">
    <cfRule type="expression" priority="21" dxfId="2" stopIfTrue="1">
      <formula>IF(L4="Z",1,0)</formula>
    </cfRule>
    <cfRule type="expression" priority="22" dxfId="1" stopIfTrue="1">
      <formula>IF(L4="P",1,0)</formula>
    </cfRule>
    <cfRule type="expression" priority="23" dxfId="0" stopIfTrue="1">
      <formula>IF(L4="S",1,0)</formula>
    </cfRule>
    <cfRule type="expression" priority="24" dxfId="3" stopIfTrue="1">
      <formula>IF(L4="T",1,0)</formula>
    </cfRule>
  </conditionalFormatting>
  <printOptions horizontalCentered="1"/>
  <pageMargins left="0.5905511811023623" right="0.5905511811023623" top="1.2598425196850394" bottom="0.8267716535433072" header="0.5905511811023623" footer="0.3937007874015748"/>
  <pageSetup firstPageNumber="1" useFirstPageNumber="1" fitToHeight="0" fitToWidth="1" horizontalDpi="600" verticalDpi="600" orientation="landscape" paperSize="9" scale="66" r:id="rId2"/>
  <headerFooter alignWithMargins="0">
    <oddHeader>&amp;L&amp;"Times New Roman,Normal"&amp;12&amp;G&amp;C&amp;12UNIDADE SESC C.A CEILÂNDIA
FORNECIMENTO E SUBSTITUIÇÃO DAS PLACAS DE ALUMÍNIO 
COMPOSTO - ACM DAS FACHADAS 
&amp;"Arial,Negrito"&amp;UPLANILHA ORÇAMENTÁRIA ESTIMATIVA&amp;RSERVIÇO SOCIAL DO COMÉRCIO
SESC/ AR/ DF</oddHeader>
    <oddFooter>&amp;C&amp;"Times New Roman,Normal"&amp;12Página &amp;P de &amp;N</oddFooter>
  </headerFooter>
  <rowBreaks count="2" manualBreakCount="2">
    <brk id="41" max="7" man="1"/>
    <brk id="58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Neurivaldo Pereira dos Reis - 1376</cp:lastModifiedBy>
  <cp:lastPrinted>2022-11-25T13:05:17Z</cp:lastPrinted>
  <dcterms:created xsi:type="dcterms:W3CDTF">2020-04-15T01:38:14Z</dcterms:created>
  <dcterms:modified xsi:type="dcterms:W3CDTF">2022-11-25T13:05:37Z</dcterms:modified>
  <cp:category/>
  <cp:version/>
  <cp:contentType/>
  <cp:contentStatus/>
</cp:coreProperties>
</file>